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sonm\AppData\Local\Microsoft\Windows\INetCache\Content.Outlook\S9QEK56O\"/>
    </mc:Choice>
  </mc:AlternateContent>
  <xr:revisionPtr revIDLastSave="0" documentId="13_ncr:1_{C532CFA3-B719-4651-A568-2E0AD364FEE7}" xr6:coauthVersionLast="47" xr6:coauthVersionMax="47" xr10:uidLastSave="{00000000-0000-0000-0000-000000000000}"/>
  <bookViews>
    <workbookView xWindow="-120" yWindow="-120" windowWidth="57840" windowHeight="15720" activeTab="1" xr2:uid="{00000000-000D-0000-FFFF-FFFF00000000}"/>
  </bookViews>
  <sheets>
    <sheet name="TPR_AD_Submittal Form" sheetId="1" r:id="rId1"/>
    <sheet name="2023 AD &amp; Allowance Dates" sheetId="7" r:id="rId2"/>
    <sheet name="Newsletter Ad Co-op Fees" sheetId="6" r:id="rId3"/>
    <sheet name="2020 Ad &amp; Allowance Dates" sheetId="5" state="hidden" r:id="rId4"/>
    <sheet name="Ad Dates-vendor" sheetId="2" state="hidden" r:id="rId5"/>
    <sheet name="Pricing" sheetId="3" state="hidden" r:id="rId6"/>
    <sheet name="Movement" sheetId="4" state="hidden" r:id="rId7"/>
  </sheets>
  <definedNames>
    <definedName name="Disctype">'TPR_AD_Submittal Form'!#REF!</definedName>
    <definedName name="Happy">'Ad Dates-vendor'!$M$3:$M$34</definedName>
    <definedName name="happy2019">'Ad Dates-vendor'!$Q$3:$Q$34</definedName>
    <definedName name="Juniper">'Ad Dates-vendor'!$N$3:$N$4</definedName>
    <definedName name="mymovcol">Movement!$B$1:$Z$1</definedName>
    <definedName name="mymovdata">Movement!$A:$Z</definedName>
    <definedName name="mymovedata">Movement!$H$1</definedName>
    <definedName name="mymovrow">Movement!$A$2:$A$1048576</definedName>
    <definedName name="_xlnm.Print_Area" localSheetId="4">'Ad Dates-vendor'!$A$1:$L$34</definedName>
    <definedName name="_xlnm.Print_Area" localSheetId="0">'TPR_AD_Submittal Form'!$A$1:$V$46</definedName>
    <definedName name="_xlnm.Print_Titles" localSheetId="0">'TPR_AD_Submittal Form'!$D:$F,'TPR_AD_Submittal Form'!$20:$20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8" i="1" l="1"/>
  <c r="I27" i="1"/>
  <c r="I26" i="1"/>
  <c r="I25" i="1"/>
  <c r="I24" i="1"/>
  <c r="I23" i="1"/>
  <c r="I22" i="1"/>
  <c r="E8" i="7"/>
  <c r="E9" i="7"/>
  <c r="I9" i="7"/>
  <c r="H10" i="7" s="1"/>
  <c r="I10" i="7" s="1"/>
  <c r="H11" i="7" s="1"/>
  <c r="I11" i="7" s="1"/>
  <c r="H12" i="7" s="1"/>
  <c r="I12" i="7" s="1"/>
  <c r="H13" i="7" s="1"/>
  <c r="I13" i="7" l="1"/>
  <c r="H14" i="7" s="1"/>
  <c r="AF21" i="1"/>
  <c r="AC21" i="1"/>
  <c r="AB21" i="1"/>
  <c r="U21" i="1"/>
  <c r="W21" i="1" s="1"/>
  <c r="R22" i="1"/>
  <c r="S22" i="1" s="1"/>
  <c r="R23" i="1"/>
  <c r="S23" i="1" s="1"/>
  <c r="R24" i="1"/>
  <c r="S24" i="1" s="1"/>
  <c r="R26" i="1"/>
  <c r="S26" i="1" s="1"/>
  <c r="R27" i="1"/>
  <c r="S27" i="1" s="1"/>
  <c r="R30" i="1"/>
  <c r="S30" i="1" s="1"/>
  <c r="R31" i="1"/>
  <c r="S31" i="1" s="1"/>
  <c r="R32" i="1"/>
  <c r="S32" i="1" s="1"/>
  <c r="R34" i="1"/>
  <c r="S34" i="1" s="1"/>
  <c r="R35" i="1"/>
  <c r="S35" i="1" s="1"/>
  <c r="R38" i="1"/>
  <c r="S38" i="1" s="1"/>
  <c r="R39" i="1"/>
  <c r="S39" i="1" s="1"/>
  <c r="R40" i="1"/>
  <c r="S40" i="1" s="1"/>
  <c r="R41" i="1"/>
  <c r="S41" i="1" s="1"/>
  <c r="R42" i="1"/>
  <c r="S42" i="1" s="1"/>
  <c r="R43" i="1"/>
  <c r="S43" i="1" s="1"/>
  <c r="R46" i="1"/>
  <c r="S46" i="1" s="1"/>
  <c r="R21" i="1"/>
  <c r="S21" i="1" s="1"/>
  <c r="Y21" i="1" s="1"/>
  <c r="R25" i="1"/>
  <c r="S25" i="1" s="1"/>
  <c r="R28" i="1"/>
  <c r="S28" i="1" s="1"/>
  <c r="R29" i="1"/>
  <c r="S29" i="1" s="1"/>
  <c r="R33" i="1"/>
  <c r="S33" i="1" s="1"/>
  <c r="R36" i="1"/>
  <c r="S36" i="1" s="1"/>
  <c r="R37" i="1"/>
  <c r="S37" i="1" s="1"/>
  <c r="R44" i="1"/>
  <c r="S44" i="1" s="1"/>
  <c r="R45" i="1"/>
  <c r="S45" i="1" s="1"/>
  <c r="R47" i="1"/>
  <c r="S47" i="1" s="1"/>
  <c r="I21" i="1"/>
  <c r="U22" i="1"/>
  <c r="W22" i="1" s="1"/>
  <c r="U23" i="1"/>
  <c r="W23" i="1" s="1"/>
  <c r="U24" i="1"/>
  <c r="W24" i="1" s="1"/>
  <c r="U25" i="1"/>
  <c r="W25" i="1" s="1"/>
  <c r="U26" i="1"/>
  <c r="W26" i="1" s="1"/>
  <c r="U27" i="1"/>
  <c r="W27" i="1" s="1"/>
  <c r="U28" i="1"/>
  <c r="W28" i="1" s="1"/>
  <c r="U29" i="1"/>
  <c r="W29" i="1" s="1"/>
  <c r="U30" i="1"/>
  <c r="W30" i="1" s="1"/>
  <c r="U31" i="1"/>
  <c r="W31" i="1" s="1"/>
  <c r="U32" i="1"/>
  <c r="W32" i="1" s="1"/>
  <c r="U33" i="1"/>
  <c r="W33" i="1" s="1"/>
  <c r="U34" i="1"/>
  <c r="W34" i="1" s="1"/>
  <c r="U35" i="1"/>
  <c r="W35" i="1" s="1"/>
  <c r="U36" i="1"/>
  <c r="W36" i="1" s="1"/>
  <c r="U37" i="1"/>
  <c r="W37" i="1" s="1"/>
  <c r="U38" i="1"/>
  <c r="W38" i="1" s="1"/>
  <c r="U39" i="1"/>
  <c r="W39" i="1" s="1"/>
  <c r="U40" i="1"/>
  <c r="W40" i="1" s="1"/>
  <c r="U41" i="1"/>
  <c r="W41" i="1" s="1"/>
  <c r="U42" i="1"/>
  <c r="W42" i="1" s="1"/>
  <c r="U43" i="1"/>
  <c r="W43" i="1" s="1"/>
  <c r="U44" i="1"/>
  <c r="W44" i="1" s="1"/>
  <c r="U45" i="1"/>
  <c r="W45" i="1" s="1"/>
  <c r="U46" i="1"/>
  <c r="W46" i="1" s="1"/>
  <c r="U47" i="1"/>
  <c r="W47" i="1" s="1"/>
  <c r="K21" i="1"/>
  <c r="L21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E13" i="7"/>
  <c r="F12" i="7"/>
  <c r="E12" i="7"/>
  <c r="F11" i="7"/>
  <c r="E11" i="7"/>
  <c r="F10" i="7"/>
  <c r="E10" i="7"/>
  <c r="F9" i="7"/>
  <c r="I14" i="7" l="1"/>
  <c r="E14" i="7"/>
  <c r="F13" i="7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F14" i="7" l="1"/>
  <c r="H15" i="7"/>
  <c r="C26" i="5"/>
  <c r="C20" i="5"/>
  <c r="C11" i="5"/>
  <c r="I15" i="7" l="1"/>
  <c r="E15" i="7"/>
  <c r="C12" i="5"/>
  <c r="C22" i="5"/>
  <c r="C27" i="5"/>
  <c r="F15" i="7" l="1"/>
  <c r="H16" i="7"/>
  <c r="E16" i="7" s="1"/>
  <c r="C13" i="5"/>
  <c r="C28" i="5"/>
  <c r="C24" i="5"/>
  <c r="G11" i="2"/>
  <c r="G13" i="2"/>
  <c r="G15" i="2"/>
  <c r="G17" i="2"/>
  <c r="G22" i="2"/>
  <c r="G24" i="2"/>
  <c r="G26" i="2"/>
  <c r="G28" i="2"/>
  <c r="I16" i="7" l="1"/>
  <c r="F16" i="7" s="1"/>
  <c r="C14" i="5"/>
  <c r="C29" i="5"/>
  <c r="H17" i="7" l="1"/>
  <c r="I17" i="7"/>
  <c r="E17" i="7"/>
  <c r="C15" i="5"/>
  <c r="C30" i="5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F17" i="7" l="1"/>
  <c r="H18" i="7"/>
  <c r="I18" i="7" s="1"/>
  <c r="C16" i="5"/>
  <c r="C31" i="5"/>
  <c r="F18" i="7" l="1"/>
  <c r="H19" i="7"/>
  <c r="E18" i="7"/>
  <c r="C17" i="5"/>
  <c r="C32" i="5"/>
  <c r="I19" i="7" l="1"/>
  <c r="E19" i="7"/>
  <c r="C18" i="5"/>
  <c r="C33" i="5"/>
  <c r="F19" i="7" l="1"/>
  <c r="H20" i="7"/>
  <c r="C34" i="5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4" i="2"/>
  <c r="G8" i="2"/>
  <c r="G6" i="2"/>
  <c r="G4" i="2"/>
  <c r="I20" i="7" l="1"/>
  <c r="E20" i="7"/>
  <c r="C35" i="5"/>
  <c r="F20" i="7" l="1"/>
  <c r="H21" i="7"/>
  <c r="C36" i="5"/>
  <c r="I21" i="7" l="1"/>
  <c r="E21" i="7"/>
  <c r="C37" i="5"/>
  <c r="F21" i="7" l="1"/>
  <c r="H22" i="7"/>
  <c r="I22" i="7" s="1"/>
  <c r="C38" i="5"/>
  <c r="E22" i="7" l="1"/>
  <c r="F22" i="7"/>
  <c r="H23" i="7"/>
  <c r="C39" i="5"/>
  <c r="I23" i="7" l="1"/>
  <c r="E23" i="7"/>
  <c r="C40" i="5"/>
  <c r="F23" i="7" l="1"/>
  <c r="H24" i="7"/>
  <c r="C41" i="5"/>
  <c r="I24" i="7" l="1"/>
  <c r="E24" i="7"/>
  <c r="C42" i="5"/>
  <c r="F24" i="7" l="1"/>
  <c r="H25" i="7"/>
  <c r="C43" i="5"/>
  <c r="I25" i="7" l="1"/>
  <c r="E25" i="7"/>
  <c r="C44" i="5"/>
  <c r="F25" i="7" l="1"/>
  <c r="H26" i="7"/>
  <c r="C45" i="5"/>
  <c r="I26" i="7" l="1"/>
  <c r="E26" i="7"/>
  <c r="C46" i="5"/>
  <c r="F26" i="7" l="1"/>
  <c r="H27" i="7"/>
  <c r="C47" i="5"/>
  <c r="I27" i="7" l="1"/>
  <c r="E27" i="7"/>
  <c r="C48" i="5"/>
  <c r="F27" i="7" l="1"/>
  <c r="H28" i="7"/>
  <c r="C49" i="5"/>
  <c r="I28" i="7" l="1"/>
  <c r="E28" i="7"/>
  <c r="C50" i="5"/>
  <c r="F28" i="7" l="1"/>
  <c r="H29" i="7"/>
  <c r="C51" i="5"/>
  <c r="I29" i="7" l="1"/>
  <c r="E29" i="7"/>
  <c r="C52" i="5"/>
  <c r="F29" i="7" l="1"/>
  <c r="H30" i="7"/>
  <c r="C53" i="5"/>
  <c r="I30" i="7" l="1"/>
  <c r="E30" i="7"/>
  <c r="C54" i="5"/>
  <c r="F30" i="7" l="1"/>
  <c r="H31" i="7"/>
  <c r="I31" i="7" s="1"/>
  <c r="C55" i="5"/>
  <c r="I32" i="7" l="1"/>
  <c r="E32" i="7"/>
  <c r="C56" i="5"/>
  <c r="F32" i="7" l="1"/>
  <c r="I34" i="7" l="1"/>
  <c r="E34" i="7"/>
  <c r="I35" i="7" l="1"/>
  <c r="E35" i="7"/>
  <c r="F35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 Meredith</author>
    <author>Paula Delgado</author>
  </authors>
  <commentList>
    <comment ref="A18" authorId="0" shapeId="0" xr:uid="{76CBD66C-FDD9-4183-AB04-198EBD6A0612}">
      <text>
        <r>
          <rPr>
            <b/>
            <sz val="9"/>
            <color indexed="81"/>
            <rFont val="Tahoma"/>
            <family val="2"/>
          </rPr>
          <t>Eric Meredith:</t>
        </r>
        <r>
          <rPr>
            <sz val="9"/>
            <color indexed="81"/>
            <rFont val="Tahoma"/>
            <family val="2"/>
          </rPr>
          <t xml:space="preserve">
Example: "OrganicBrand ® drinks are pure with quality organic ingredients. Beverages that support you to your highest potential."</t>
        </r>
      </text>
    </comment>
    <comment ref="F20" authorId="0" shapeId="0" xr:uid="{672DEEC2-DEC0-4C4D-A095-95E13192E8AF}">
      <text>
        <r>
          <rPr>
            <b/>
            <sz val="9"/>
            <color indexed="81"/>
            <rFont val="Tahoma"/>
            <family val="2"/>
          </rPr>
          <t>Eric Meredith:</t>
        </r>
        <r>
          <rPr>
            <sz val="9"/>
            <color indexed="81"/>
            <rFont val="Tahoma"/>
            <family val="2"/>
          </rPr>
          <t xml:space="preserve">
Units per Case or 1 if sold by LB</t>
        </r>
      </text>
    </comment>
    <comment ref="K20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Paula Delgado:</t>
        </r>
        <r>
          <rPr>
            <sz val="8"/>
            <color indexed="81"/>
            <rFont val="Tahoma"/>
            <family val="2"/>
          </rPr>
          <t xml:space="preserve">
See Yellow - tab 2 for Starting Dates
</t>
        </r>
      </text>
    </comment>
  </commentList>
</comments>
</file>

<file path=xl/sharedStrings.xml><?xml version="1.0" encoding="utf-8"?>
<sst xmlns="http://schemas.openxmlformats.org/spreadsheetml/2006/main" count="499" uniqueCount="279">
  <si>
    <t>Newsletter</t>
  </si>
  <si>
    <t>Holiday</t>
  </si>
  <si>
    <t>Ad #</t>
  </si>
  <si>
    <t>Direct Store Buy End Date</t>
  </si>
  <si>
    <t>Direct Store Buy Start Date *</t>
  </si>
  <si>
    <t>20% off Customer Appreciation</t>
  </si>
  <si>
    <t>*Central Store Direct Purchase Buy-in will be placed up to three weeks prior Ad break and should reflect promotional costs</t>
  </si>
  <si>
    <t>Special Event</t>
  </si>
  <si>
    <t>TBD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</si>
  <si>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</si>
  <si>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</si>
  <si>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</si>
  <si>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</si>
  <si>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</si>
  <si>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</si>
  <si>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</si>
  <si>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</si>
  <si>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</si>
  <si>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</si>
  <si>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</si>
  <si>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</si>
  <si>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Brand</t>
  </si>
  <si>
    <t>Description</t>
  </si>
  <si>
    <t>MSRP</t>
  </si>
  <si>
    <t>Ongoing discount/LPN %</t>
  </si>
  <si>
    <t>TPR</t>
  </si>
  <si>
    <t xml:space="preserve">Promo: </t>
  </si>
  <si>
    <t>Sale Buy End Date</t>
  </si>
  <si>
    <r>
      <t xml:space="preserve">* If orderable only as a case use one line. If item is orderable </t>
    </r>
    <r>
      <rPr>
        <b/>
        <i/>
        <u/>
        <sz val="10"/>
        <rFont val="Calibri"/>
        <family val="2"/>
      </rPr>
      <t xml:space="preserve">and </t>
    </r>
    <r>
      <rPr>
        <b/>
        <i/>
        <sz val="10"/>
        <rFont val="Calibri"/>
        <family val="2"/>
      </rPr>
      <t>sellable as both case and each  please list it on two separate lines.</t>
    </r>
  </si>
  <si>
    <t xml:space="preserve">Date: </t>
  </si>
  <si>
    <t>Sale Buy Start Date</t>
  </si>
  <si>
    <t>EXAMPLE</t>
  </si>
  <si>
    <t>2 OZ</t>
  </si>
  <si>
    <t>Distrib. Total Disc</t>
  </si>
  <si>
    <t>Phone:</t>
  </si>
  <si>
    <t>** Ad another line and a full MCB% to cover any Buy dates outside of the UNFI National Calander.</t>
  </si>
  <si>
    <t>Submittal &amp; Jpegs due</t>
  </si>
  <si>
    <t>UNFI Start (National Deals)</t>
  </si>
  <si>
    <t>Distributor Ad Fees: billed back by distributor.  Direct Ad Fees: Invoiced includes a $35 invoice charge.  Scan Backs include a $35 invoice charge.</t>
  </si>
  <si>
    <t>Ad feature Starts</t>
  </si>
  <si>
    <t>Ad feature Ends</t>
  </si>
  <si>
    <t>TPR Sale and signs</t>
  </si>
  <si>
    <t>Infra direct ship date</t>
  </si>
  <si>
    <t>Infra end date</t>
  </si>
  <si>
    <t>Kehe Start (National Deals)</t>
  </si>
  <si>
    <t>Kehe Buy-End (National Deals)</t>
  </si>
  <si>
    <t>Direct Mailer</t>
  </si>
  <si>
    <t>Order CASE UPC</t>
  </si>
  <si>
    <t>*See Tab #2 for Newsletter Dates, and Tab #3 for opportunities &amp; rates</t>
  </si>
  <si>
    <t>Choose one</t>
  </si>
  <si>
    <t>Retail</t>
  </si>
  <si>
    <t>Order # Direct or distrib</t>
  </si>
  <si>
    <t>Net Case</t>
  </si>
  <si>
    <t>Net Cost</t>
  </si>
  <si>
    <t>TPR Priority</t>
  </si>
  <si>
    <t>TPR Qty</t>
  </si>
  <si>
    <t>Enhanced Department</t>
  </si>
  <si>
    <t>Vendor</t>
  </si>
  <si>
    <t>Category/Sub Description</t>
  </si>
  <si>
    <t>Base/Unit</t>
  </si>
  <si>
    <t xml:space="preserve">Email: </t>
  </si>
  <si>
    <t>TPR From</t>
  </si>
  <si>
    <t>TPR To</t>
  </si>
  <si>
    <t>Mercantile: BR DATA REPORT</t>
  </si>
  <si>
    <t>Line Drive' may be written in the description, but any exeptions must be noted.</t>
  </si>
  <si>
    <t>Size or weight</t>
  </si>
  <si>
    <t>*Sale Net Case Cost</t>
  </si>
  <si>
    <t>*Sale Net Unit Cost</t>
  </si>
  <si>
    <t>Add exact dollar off for sellable unit (EA)</t>
  </si>
  <si>
    <t>UNFI Buy-End (National Deals) Need MCB for promo ending dates out of range</t>
  </si>
  <si>
    <t>Base Margin%</t>
  </si>
  <si>
    <t>Sale price less than TPR/LPN- T/F</t>
  </si>
  <si>
    <t>Check</t>
  </si>
  <si>
    <t>For Jimbos Internal &amp; Distributor use only</t>
  </si>
  <si>
    <t>Base/Case</t>
  </si>
  <si>
    <t>1/29 - 2/25</t>
  </si>
  <si>
    <t>1/01 - 1/28</t>
  </si>
  <si>
    <t>2/26 - 4/02</t>
  </si>
  <si>
    <t>10/07 - 11/03</t>
  </si>
  <si>
    <t>11/04 - 12/01</t>
  </si>
  <si>
    <t xml:space="preserve">12/02 - 12/29 </t>
  </si>
  <si>
    <t>4/06 - 5/05</t>
  </si>
  <si>
    <t>5/06 - 6/02</t>
  </si>
  <si>
    <t>6/03 - 6/30</t>
  </si>
  <si>
    <t>7/01 - 7/28</t>
  </si>
  <si>
    <t>7/01 -7/28</t>
  </si>
  <si>
    <t>7/29 -9/08</t>
  </si>
  <si>
    <t>9/09 - 10/06</t>
  </si>
  <si>
    <t xml:space="preserve"> </t>
  </si>
  <si>
    <t>UPC Code</t>
  </si>
  <si>
    <t>Case UPC</t>
  </si>
  <si>
    <t>Vendor Item</t>
  </si>
  <si>
    <t>Size</t>
  </si>
  <si>
    <t>Pack</t>
  </si>
  <si>
    <t>From</t>
  </si>
  <si>
    <t>To</t>
  </si>
  <si>
    <t>JIMBO'S</t>
  </si>
  <si>
    <t>VITAMIN D3 1000 IU</t>
  </si>
  <si>
    <t>100 SG</t>
  </si>
  <si>
    <t xml:space="preserve">  /  /</t>
  </si>
  <si>
    <t>A &amp; D Vitamins All</t>
  </si>
  <si>
    <t>D-1000</t>
  </si>
  <si>
    <t>250 SG</t>
  </si>
  <si>
    <t xml:space="preserve">   107-0060</t>
  </si>
  <si>
    <t>VITAMIN D 5000 IU</t>
  </si>
  <si>
    <t>60 C</t>
  </si>
  <si>
    <t xml:space="preserve">   107-0120</t>
  </si>
  <si>
    <t>120 VT</t>
  </si>
  <si>
    <t>LIQUID VITAMIN D3 1000 IU</t>
  </si>
  <si>
    <t>1 OZ</t>
  </si>
  <si>
    <t xml:space="preserve">    110-120</t>
  </si>
  <si>
    <t>D-2000 IU</t>
  </si>
  <si>
    <t>120 C</t>
  </si>
  <si>
    <t xml:space="preserve">    110-240</t>
  </si>
  <si>
    <t>240 C</t>
  </si>
  <si>
    <t xml:space="preserve">   832-0100</t>
  </si>
  <si>
    <t>VITAMIN D3 400 IU</t>
  </si>
  <si>
    <t xml:space="preserve">    832-250</t>
  </si>
  <si>
    <t>VITAMIN D 400 IU</t>
  </si>
  <si>
    <t>2020 Sales Planner by Week</t>
  </si>
  <si>
    <t>Week number </t>
  </si>
  <si>
    <t>Month</t>
  </si>
  <si>
    <t>Allowance Start Date | Buy-in Dates for Stores</t>
  </si>
  <si>
    <t>Allowance End Date</t>
  </si>
  <si>
    <t>Promo Pricing Start</t>
  </si>
  <si>
    <t>Holiday Sale</t>
  </si>
  <si>
    <t>Theme</t>
  </si>
  <si>
    <t>AD #</t>
  </si>
  <si>
    <t>Ad Starts</t>
  </si>
  <si>
    <t>Ad Ends</t>
  </si>
  <si>
    <t>Week 01</t>
  </si>
  <si>
    <t>New Years</t>
  </si>
  <si>
    <t>Resolutions</t>
  </si>
  <si>
    <t>Week 02</t>
  </si>
  <si>
    <t>Week 03</t>
  </si>
  <si>
    <t>Week 04</t>
  </si>
  <si>
    <t>Week 05</t>
  </si>
  <si>
    <r>
      <t>Superbowl</t>
    </r>
    <r>
      <rPr>
        <b/>
        <sz val="11"/>
        <color rgb="FF000000"/>
        <rFont val="Arial"/>
        <family val="2"/>
      </rPr>
      <t xml:space="preserve"> (Feb 2)</t>
    </r>
  </si>
  <si>
    <t>Superbowl</t>
  </si>
  <si>
    <t>Week 06</t>
  </si>
  <si>
    <t>Week 07</t>
  </si>
  <si>
    <t>Valentine's Day</t>
  </si>
  <si>
    <t>Week 08</t>
  </si>
  <si>
    <t>Week 09</t>
  </si>
  <si>
    <r>
      <t xml:space="preserve">Lent </t>
    </r>
    <r>
      <rPr>
        <b/>
        <sz val="12"/>
        <color rgb="FF000000"/>
        <rFont val="Arial"/>
        <family val="2"/>
      </rPr>
      <t>(2/26 - 4/9)</t>
    </r>
  </si>
  <si>
    <t>Greens</t>
  </si>
  <si>
    <t>Week 10</t>
  </si>
  <si>
    <t>Week 11</t>
  </si>
  <si>
    <t>St Patricks Day</t>
  </si>
  <si>
    <t>Week 12</t>
  </si>
  <si>
    <t>Week 13</t>
  </si>
  <si>
    <t>Spring</t>
  </si>
  <si>
    <t>Week 14</t>
  </si>
  <si>
    <t>20% Off Weekend</t>
  </si>
  <si>
    <t>Week 15</t>
  </si>
  <si>
    <r>
      <t xml:space="preserve">Easter  </t>
    </r>
    <r>
      <rPr>
        <b/>
        <sz val="12"/>
        <color rgb="FF000000"/>
        <rFont val="Arial"/>
        <family val="2"/>
      </rPr>
      <t>(4/12)</t>
    </r>
  </si>
  <si>
    <t>Support San Diego</t>
  </si>
  <si>
    <t>Week 16</t>
  </si>
  <si>
    <t>Week 17</t>
  </si>
  <si>
    <r>
      <t xml:space="preserve">Earth Day </t>
    </r>
    <r>
      <rPr>
        <b/>
        <sz val="12"/>
        <color rgb="FF000000"/>
        <rFont val="Arial"/>
        <family val="2"/>
      </rPr>
      <t>(4/22)</t>
    </r>
  </si>
  <si>
    <t>20% off Weekend</t>
  </si>
  <si>
    <t>Week 18</t>
  </si>
  <si>
    <t>20 % off Weekend [April 25 &amp; 26]</t>
  </si>
  <si>
    <t>Cinco De Mayo</t>
  </si>
  <si>
    <t>Week 19</t>
  </si>
  <si>
    <r>
      <t xml:space="preserve">Cinco de Mayo / Mother's Day </t>
    </r>
    <r>
      <rPr>
        <b/>
        <sz val="12"/>
        <color rgb="FF000000"/>
        <rFont val="Arial"/>
        <family val="2"/>
      </rPr>
      <t>(5/10)</t>
    </r>
  </si>
  <si>
    <t>Mother's Day</t>
  </si>
  <si>
    <t>Week 20</t>
  </si>
  <si>
    <t>Week 21</t>
  </si>
  <si>
    <t>Memorial Day</t>
  </si>
  <si>
    <t>Week 22</t>
  </si>
  <si>
    <r>
      <t xml:space="preserve">Memorial Day </t>
    </r>
    <r>
      <rPr>
        <b/>
        <sz val="11"/>
        <color rgb="FF000000"/>
        <rFont val="Arial"/>
        <family val="2"/>
      </rPr>
      <t>(5/25)</t>
    </r>
  </si>
  <si>
    <t>Week 23</t>
  </si>
  <si>
    <t>Summer</t>
  </si>
  <si>
    <t>Week 24</t>
  </si>
  <si>
    <t>Week 25</t>
  </si>
  <si>
    <r>
      <t xml:space="preserve">Father's Day </t>
    </r>
    <r>
      <rPr>
        <b/>
        <sz val="12"/>
        <color rgb="FF000000"/>
        <rFont val="Arial"/>
        <family val="2"/>
      </rPr>
      <t>(6/21)</t>
    </r>
  </si>
  <si>
    <t>Father's Day</t>
  </si>
  <si>
    <t>Week 26</t>
  </si>
  <si>
    <t>Week 27</t>
  </si>
  <si>
    <t>July 4th</t>
  </si>
  <si>
    <t>Week 28</t>
  </si>
  <si>
    <t>Week 29</t>
  </si>
  <si>
    <t>Week 30</t>
  </si>
  <si>
    <t>Week 31</t>
  </si>
  <si>
    <t>Week 32</t>
  </si>
  <si>
    <t>Week 33</t>
  </si>
  <si>
    <t>Back to School</t>
  </si>
  <si>
    <t>Week 34</t>
  </si>
  <si>
    <t>Week 35</t>
  </si>
  <si>
    <t>Labor Day</t>
  </si>
  <si>
    <t>Week 36</t>
  </si>
  <si>
    <t>Week 37</t>
  </si>
  <si>
    <r>
      <t xml:space="preserve">Labor Day </t>
    </r>
    <r>
      <rPr>
        <b/>
        <sz val="12"/>
        <color rgb="FF000000"/>
        <rFont val="Arial"/>
        <family val="2"/>
      </rPr>
      <t>(9/7)</t>
    </r>
  </si>
  <si>
    <t>Week 38</t>
  </si>
  <si>
    <t>Week 39</t>
  </si>
  <si>
    <t>Organics</t>
  </si>
  <si>
    <t>Week 40</t>
  </si>
  <si>
    <t>Week 41</t>
  </si>
  <si>
    <t>Week 42</t>
  </si>
  <si>
    <t>20% Off Weekend [Oct 17 &amp; 18]</t>
  </si>
  <si>
    <t>Week 43</t>
  </si>
  <si>
    <t>Halloween</t>
  </si>
  <si>
    <t>Week 44</t>
  </si>
  <si>
    <t>Week 45</t>
  </si>
  <si>
    <t xml:space="preserve">Turkey Orders / Holiday </t>
  </si>
  <si>
    <t>Week 46</t>
  </si>
  <si>
    <t>Veterans Day</t>
  </si>
  <si>
    <t>Week 47</t>
  </si>
  <si>
    <t>Thanksgiving</t>
  </si>
  <si>
    <t>Week 48</t>
  </si>
  <si>
    <t>Week 49</t>
  </si>
  <si>
    <t>Week 50</t>
  </si>
  <si>
    <t>Week 51</t>
  </si>
  <si>
    <t>Week 52</t>
  </si>
  <si>
    <t>Christmas</t>
  </si>
  <si>
    <t>New Year's Game Day</t>
  </si>
  <si>
    <t>Week 53</t>
  </si>
  <si>
    <t xml:space="preserve">New Year Health &amp; Wellness </t>
  </si>
  <si>
    <t>Week 01, 2021</t>
  </si>
  <si>
    <t>Rep/Broker Name:</t>
  </si>
  <si>
    <t>AD FEE $ AMOUT:</t>
  </si>
  <si>
    <t>Promo &amp; Allowance End Date</t>
  </si>
  <si>
    <t>Vendor suggested ad verbiage / Brand Marketing Tag Line for AD:</t>
  </si>
  <si>
    <r>
      <t>Email</t>
    </r>
    <r>
      <rPr>
        <b/>
        <i/>
        <sz val="10"/>
        <color rgb="FFFF0000"/>
        <rFont val="Calibri"/>
        <family val="2"/>
      </rPr>
      <t>*</t>
    </r>
    <r>
      <rPr>
        <b/>
        <i/>
        <sz val="10"/>
        <rFont val="Calibri"/>
        <family val="2"/>
      </rPr>
      <t xml:space="preserve">: </t>
    </r>
  </si>
  <si>
    <r>
      <t>Phone</t>
    </r>
    <r>
      <rPr>
        <b/>
        <i/>
        <sz val="8"/>
        <color rgb="FFFF0000"/>
        <rFont val="Calibri"/>
        <family val="2"/>
        <scheme val="minor"/>
      </rPr>
      <t>*</t>
    </r>
    <r>
      <rPr>
        <b/>
        <i/>
        <sz val="8"/>
        <rFont val="Calibri"/>
        <family val="2"/>
        <scheme val="minor"/>
      </rPr>
      <t>:</t>
    </r>
  </si>
  <si>
    <r>
      <t>Billing Contact Name</t>
    </r>
    <r>
      <rPr>
        <b/>
        <i/>
        <sz val="11"/>
        <color rgb="FFFF0000"/>
        <rFont val="Calibri"/>
        <family val="2"/>
      </rPr>
      <t>*</t>
    </r>
    <r>
      <rPr>
        <b/>
        <i/>
        <sz val="11"/>
        <rFont val="Calibri"/>
        <family val="2"/>
      </rPr>
      <t>:</t>
    </r>
  </si>
  <si>
    <t>VENDOR NAME:</t>
  </si>
  <si>
    <t>ORGANIC ITEM DESCRIPTION EXAMPLE</t>
  </si>
  <si>
    <t>Regular Case Cost</t>
  </si>
  <si>
    <t>Regular Unit Cost</t>
  </si>
  <si>
    <r>
      <rPr>
        <sz val="8"/>
        <rFont val="Calibri"/>
        <family val="2"/>
      </rPr>
      <t>Scan Back Dollar</t>
    </r>
    <r>
      <rPr>
        <sz val="8"/>
        <color rgb="FF0070C0"/>
        <rFont val="Calibri"/>
        <family val="2"/>
      </rPr>
      <t xml:space="preserve"> $</t>
    </r>
    <r>
      <rPr>
        <sz val="8"/>
        <color rgb="FF002060"/>
        <rFont val="Calibri"/>
        <family val="2"/>
      </rPr>
      <t xml:space="preserve"> | </t>
    </r>
    <r>
      <rPr>
        <sz val="8"/>
        <rFont val="Calibri"/>
        <family val="2"/>
      </rPr>
      <t>Unit</t>
    </r>
  </si>
  <si>
    <r>
      <t>Ad Fee Billing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: </t>
    </r>
  </si>
  <si>
    <t xml:space="preserve">Identify Ad preference and Ad fee dollar amount. See tab 3 [Newsletter Ad Box]: </t>
  </si>
  <si>
    <t>VCM = Vendor Credit Memo which the vendor sends to us or   /     JCM = Jimbo’s credit memo where we initiate the credit and deduct off the next check.</t>
  </si>
  <si>
    <t>LAST UPDATED 11/27/2020</t>
  </si>
  <si>
    <r>
      <t>MINIMUM ALLOWANCE DATES TO BE USED ON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"/>
        <family val="2"/>
      </rPr>
      <t>JIMBOS &amp; DISTRIBUTOR SUBMITTAL FORMS | BUY-IN DATES</t>
    </r>
  </si>
  <si>
    <r>
      <t>(ADS or TPRs)</t>
    </r>
    <r>
      <rPr>
        <b/>
        <sz val="8"/>
        <color rgb="FF0070C0"/>
        <rFont val="Arial"/>
        <family val="2"/>
      </rPr>
      <t xml:space="preserve">                                </t>
    </r>
    <r>
      <rPr>
        <b/>
        <i/>
        <sz val="8"/>
        <rFont val="Arial"/>
        <family val="2"/>
      </rPr>
      <t>OI / MCB / SCANS</t>
    </r>
  </si>
  <si>
    <t>JIMBOS NEWSLETTER DATES</t>
  </si>
  <si>
    <t>NATIONAL &amp; DISTRIBUTOR DATES</t>
  </si>
  <si>
    <t xml:space="preserve">General Themes </t>
  </si>
  <si>
    <t>Ad Newsletter Starts</t>
  </si>
  <si>
    <t>Ad Newsletter Ends</t>
  </si>
  <si>
    <t>UNFI Buy Start Date (National)</t>
  </si>
  <si>
    <t>UNFI Buy End Date (National)</t>
  </si>
  <si>
    <t>KeHE Buy Start Date (National)</t>
  </si>
  <si>
    <t>KeHE Buy End Date (National)</t>
  </si>
  <si>
    <t>INFRA Direct Buy Start Date (National)</t>
  </si>
  <si>
    <t>INFRA Direct Buy End Date (National)</t>
  </si>
  <si>
    <t>Wellness Guide</t>
  </si>
  <si>
    <t>Wellness / New Year</t>
  </si>
  <si>
    <t>Resolution</t>
  </si>
  <si>
    <t xml:space="preserve">Januray </t>
  </si>
  <si>
    <t>Heart Health</t>
  </si>
  <si>
    <t>Fathers Day</t>
  </si>
  <si>
    <t>Organic</t>
  </si>
  <si>
    <t xml:space="preserve">July </t>
  </si>
  <si>
    <t>School</t>
  </si>
  <si>
    <t>Non GMO</t>
  </si>
  <si>
    <t>Holiday Guide November</t>
  </si>
  <si>
    <t>Holiday Guide December</t>
  </si>
  <si>
    <t>Holidays / Christmas / NY Wellness</t>
  </si>
  <si>
    <t>Base/Case Cost</t>
  </si>
  <si>
    <t>Base/Unit Cost</t>
  </si>
  <si>
    <t>Actual Net Unit Cost / Perfect Reflection</t>
  </si>
  <si>
    <t>TPR PRICE $</t>
  </si>
  <si>
    <t>TPR GM%</t>
  </si>
  <si>
    <t xml:space="preserve">Buy Start Date </t>
  </si>
  <si>
    <t xml:space="preserve"> Buy End Date </t>
  </si>
  <si>
    <r>
      <t xml:space="preserve">Retail EACH UPC
</t>
    </r>
    <r>
      <rPr>
        <b/>
        <sz val="8"/>
        <rFont val="Calibri"/>
        <family val="2"/>
      </rPr>
      <t xml:space="preserve">11-DIGIT UPC
</t>
    </r>
    <r>
      <rPr>
        <sz val="8"/>
        <rFont val="Calibri"/>
        <family val="2"/>
      </rPr>
      <t>Drop the Check digit</t>
    </r>
    <r>
      <rPr>
        <b/>
        <sz val="8"/>
        <rFont val="Calibri"/>
        <family val="2"/>
      </rPr>
      <t xml:space="preserve">
13 DIGIT UPC
</t>
    </r>
    <r>
      <rPr>
        <sz val="8"/>
        <rFont val="Calibri"/>
        <family val="2"/>
      </rPr>
      <t>Enter whole number</t>
    </r>
  </si>
  <si>
    <t>DARK</t>
  </si>
  <si>
    <t>Gathering, Family, Holiday</t>
  </si>
  <si>
    <t>2023 PROMOTIONS</t>
  </si>
  <si>
    <t>Small Ruminants</t>
  </si>
  <si>
    <t>California</t>
  </si>
  <si>
    <t xml:space="preserve">American Cheese </t>
  </si>
  <si>
    <t xml:space="preserve"> Sale Discount     OI
Unit</t>
  </si>
  <si>
    <t>Sale Discount MCB %</t>
  </si>
  <si>
    <t>Jimbos…Naturally!  Vendor Submittal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</si>
</sst>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;@"/>
    <numFmt numFmtId="165" formatCode="&quot;$&quot;#,##0.00"/>
    <numFmt numFmtId="166" formatCode="0\-00000\-00000\-\1"/>
    <numFmt numFmtId="167" formatCode="0\-00000\-00000\-0"/>
    <numFmt numFmtId="168" formatCode="[$-F800]dddd\,\ mmmm\ dd\,\ yyyy"/>
    <numFmt numFmtId="169" formatCode="m/d"/>
    <numFmt numFmtId="170" formatCode="_(&quot;$&quot;* #,##0_);_(&quot;$&quot;* \(#,##0\);_(&quot;$&quot;* &quot;-&quot;??_);_(@_)"/>
  </numFmts>
  <fonts count="8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26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b/>
      <i/>
      <u/>
      <sz val="10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0"/>
      <color theme="1"/>
      <name val="Calibri"/>
      <family val="2"/>
      <scheme val="minor"/>
    </font>
    <font>
      <i/>
      <sz val="10"/>
      <name val="Calibri"/>
      <family val="2"/>
    </font>
    <font>
      <b/>
      <i/>
      <sz val="8"/>
      <name val="Calibri"/>
      <family val="2"/>
      <scheme val="minor"/>
    </font>
    <font>
      <i/>
      <sz val="8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Arial"/>
      <family val="2"/>
    </font>
    <font>
      <sz val="8"/>
      <color rgb="FF000000"/>
      <name val="Tahoma"/>
      <family val="2"/>
    </font>
    <font>
      <b/>
      <i/>
      <sz val="10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b/>
      <sz val="11"/>
      <color rgb="FF00000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0"/>
      <name val="Arial"/>
      <family val="2"/>
    </font>
    <font>
      <b/>
      <sz val="14"/>
      <color rgb="FF727272"/>
      <name val="Arial"/>
      <family val="2"/>
    </font>
    <font>
      <b/>
      <sz val="11"/>
      <color rgb="FF000000"/>
      <name val="Alright Sans Regular"/>
      <family val="3"/>
    </font>
    <font>
      <sz val="11"/>
      <color rgb="FF000000"/>
      <name val="Alright Sans Regular"/>
      <family val="3"/>
    </font>
    <font>
      <b/>
      <sz val="12"/>
      <name val="Calibri"/>
      <family val="2"/>
    </font>
    <font>
      <b/>
      <i/>
      <sz val="11"/>
      <name val="Calibri"/>
      <family val="2"/>
    </font>
    <font>
      <b/>
      <i/>
      <sz val="10"/>
      <color rgb="FFFF0000"/>
      <name val="Calibri"/>
      <family val="2"/>
    </font>
    <font>
      <b/>
      <i/>
      <sz val="8"/>
      <color rgb="FFFF0000"/>
      <name val="Calibri"/>
      <family val="2"/>
      <scheme val="minor"/>
    </font>
    <font>
      <b/>
      <i/>
      <sz val="11"/>
      <color rgb="FFFF0000"/>
      <name val="Calibri"/>
      <family val="2"/>
    </font>
    <font>
      <sz val="8"/>
      <color rgb="FF002060"/>
      <name val="Calibri"/>
      <family val="2"/>
    </font>
    <font>
      <sz val="8"/>
      <color rgb="FF0070C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color rgb="FF0070C0"/>
      <name val="Arial"/>
      <family val="2"/>
    </font>
    <font>
      <b/>
      <i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.5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i/>
      <sz val="8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9CB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92D050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indexed="64"/>
      </left>
      <right style="medium">
        <color rgb="FFC0C0C0"/>
      </right>
      <top style="medium">
        <color indexed="64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indexed="64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indexed="64"/>
      </top>
      <bottom/>
      <diagonal/>
    </border>
    <border>
      <left style="medium">
        <color rgb="FFC0C0C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0C0C0"/>
      </right>
      <top style="medium">
        <color rgb="FFC0C0C0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/>
      <bottom style="medium">
        <color indexed="64"/>
      </bottom>
      <diagonal/>
    </border>
    <border>
      <left style="medium">
        <color rgb="FFC0C0C0"/>
      </left>
      <right style="medium">
        <color indexed="64"/>
      </right>
      <top/>
      <bottom style="medium">
        <color indexed="64"/>
      </bottom>
      <diagonal/>
    </border>
    <border>
      <left style="medium">
        <color rgb="FFC0C0C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0">
    <xf numFmtId="0" fontId="0" fillId="0" borderId="0"/>
    <xf numFmtId="0" fontId="1" fillId="0" borderId="0"/>
    <xf numFmtId="44" fontId="4" fillId="0" borderId="0" applyFon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10" borderId="0" applyNumberFormat="0" applyBorder="0" applyAlignment="0" applyProtection="0"/>
    <xf numFmtId="0" fontId="32" fillId="11" borderId="19" applyNumberFormat="0" applyAlignment="0" applyProtection="0"/>
    <xf numFmtId="0" fontId="33" fillId="12" borderId="20" applyNumberFormat="0" applyAlignment="0" applyProtection="0"/>
    <xf numFmtId="0" fontId="34" fillId="12" borderId="19" applyNumberFormat="0" applyAlignment="0" applyProtection="0"/>
    <xf numFmtId="0" fontId="35" fillId="0" borderId="21" applyNumberFormat="0" applyFill="0" applyAlignment="0" applyProtection="0"/>
    <xf numFmtId="0" fontId="36" fillId="13" borderId="22" applyNumberFormat="0" applyAlignment="0" applyProtection="0"/>
    <xf numFmtId="0" fontId="37" fillId="0" borderId="0" applyNumberFormat="0" applyFill="0" applyBorder="0" applyAlignment="0" applyProtection="0"/>
    <xf numFmtId="0" fontId="4" fillId="14" borderId="23" applyNumberFormat="0" applyFont="0" applyAlignment="0" applyProtection="0"/>
    <xf numFmtId="0" fontId="38" fillId="0" borderId="0" applyNumberFormat="0" applyFill="0" applyBorder="0" applyAlignment="0" applyProtection="0"/>
    <xf numFmtId="0" fontId="3" fillId="0" borderId="24" applyNumberFormat="0" applyFill="0" applyAlignment="0" applyProtection="0"/>
    <xf numFmtId="0" fontId="39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39" fillId="38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5" fillId="0" borderId="0"/>
    <xf numFmtId="0" fontId="66" fillId="0" borderId="0"/>
    <xf numFmtId="0" fontId="84" fillId="0" borderId="0" applyNumberFormat="0" applyFill="0" applyBorder="0" applyAlignment="0" applyProtection="0"/>
  </cellStyleXfs>
  <cellXfs count="489">
    <xf numFmtId="0" fontId="0" fillId="0" borderId="0" xfId="0"/>
    <xf numFmtId="0" fontId="2" fillId="0" borderId="0" xfId="0" applyFont="1"/>
    <xf numFmtId="9" fontId="8" fillId="0" borderId="1" xfId="0" quotePrefix="1" applyNumberFormat="1" applyFont="1" applyBorder="1" applyAlignment="1" applyProtection="1">
      <alignment horizontal="center" vertical="center"/>
      <protection locked="0"/>
    </xf>
    <xf numFmtId="9" fontId="8" fillId="0" borderId="1" xfId="0" applyNumberFormat="1" applyFont="1" applyBorder="1" applyAlignment="1" applyProtection="1">
      <alignment horizontal="center" vertical="center"/>
      <protection locked="0"/>
    </xf>
    <xf numFmtId="165" fontId="8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6" fillId="6" borderId="0" xfId="0" applyFont="1" applyFill="1" applyAlignment="1">
      <alignment horizontal="left"/>
    </xf>
    <xf numFmtId="0" fontId="5" fillId="6" borderId="2" xfId="0" applyFont="1" applyFill="1" applyBorder="1" applyAlignment="1">
      <alignment horizontal="left"/>
    </xf>
    <xf numFmtId="0" fontId="5" fillId="6" borderId="3" xfId="0" applyFont="1" applyFill="1" applyBorder="1" applyAlignment="1">
      <alignment horizontal="left"/>
    </xf>
    <xf numFmtId="0" fontId="5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10" fontId="7" fillId="6" borderId="0" xfId="0" applyNumberFormat="1" applyFont="1" applyFill="1" applyAlignment="1">
      <alignment horizontal="center" vertical="center" wrapText="1"/>
    </xf>
    <xf numFmtId="0" fontId="12" fillId="0" borderId="0" xfId="0" applyFont="1"/>
    <xf numFmtId="14" fontId="12" fillId="0" borderId="0" xfId="0" applyNumberFormat="1" applyFont="1"/>
    <xf numFmtId="0" fontId="12" fillId="0" borderId="1" xfId="0" applyFont="1" applyBorder="1"/>
    <xf numFmtId="1" fontId="5" fillId="6" borderId="3" xfId="0" applyNumberFormat="1" applyFont="1" applyFill="1" applyBorder="1" applyAlignment="1">
      <alignment horizontal="left"/>
    </xf>
    <xf numFmtId="1" fontId="5" fillId="6" borderId="0" xfId="0" applyNumberFormat="1" applyFont="1" applyFill="1" applyAlignment="1">
      <alignment horizontal="left"/>
    </xf>
    <xf numFmtId="1" fontId="6" fillId="6" borderId="0" xfId="0" applyNumberFormat="1" applyFont="1" applyFill="1" applyAlignment="1">
      <alignment horizontal="left"/>
    </xf>
    <xf numFmtId="1" fontId="0" fillId="0" borderId="0" xfId="0" applyNumberFormat="1" applyAlignment="1">
      <alignment horizontal="left"/>
    </xf>
    <xf numFmtId="0" fontId="12" fillId="4" borderId="1" xfId="0" applyFont="1" applyFill="1" applyBorder="1"/>
    <xf numFmtId="165" fontId="12" fillId="4" borderId="1" xfId="0" applyNumberFormat="1" applyFont="1" applyFill="1" applyBorder="1"/>
    <xf numFmtId="9" fontId="8" fillId="4" borderId="1" xfId="0" quotePrefix="1" applyNumberFormat="1" applyFont="1" applyFill="1" applyBorder="1" applyAlignment="1" applyProtection="1">
      <alignment horizontal="center" vertical="center"/>
      <protection locked="0"/>
    </xf>
    <xf numFmtId="1" fontId="0" fillId="6" borderId="0" xfId="0" applyNumberFormat="1" applyFill="1" applyAlignment="1">
      <alignment horizontal="center"/>
    </xf>
    <xf numFmtId="0" fontId="14" fillId="3" borderId="6" xfId="0" applyFont="1" applyFill="1" applyBorder="1" applyAlignment="1">
      <alignment horizontal="left" wrapText="1"/>
    </xf>
    <xf numFmtId="1" fontId="14" fillId="3" borderId="6" xfId="0" applyNumberFormat="1" applyFont="1" applyFill="1" applyBorder="1" applyAlignment="1">
      <alignment horizontal="left" wrapText="1"/>
    </xf>
    <xf numFmtId="10" fontId="14" fillId="3" borderId="6" xfId="0" applyNumberFormat="1" applyFont="1" applyFill="1" applyBorder="1" applyAlignment="1">
      <alignment horizontal="center" wrapText="1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0" fontId="8" fillId="0" borderId="0" xfId="0" applyFont="1"/>
    <xf numFmtId="1" fontId="0" fillId="0" borderId="0" xfId="0" applyNumberFormat="1"/>
    <xf numFmtId="0" fontId="8" fillId="5" borderId="0" xfId="0" applyFont="1" applyFill="1" applyAlignment="1">
      <alignment horizontal="left"/>
    </xf>
    <xf numFmtId="166" fontId="12" fillId="0" borderId="0" xfId="0" applyNumberFormat="1" applyFont="1"/>
    <xf numFmtId="0" fontId="8" fillId="0" borderId="0" xfId="0" applyFont="1" applyAlignment="1" applyProtection="1">
      <alignment horizontal="center"/>
      <protection locked="0"/>
    </xf>
    <xf numFmtId="165" fontId="8" fillId="0" borderId="0" xfId="0" applyNumberFormat="1" applyFont="1" applyAlignment="1">
      <alignment horizontal="center" vertical="center"/>
    </xf>
    <xf numFmtId="0" fontId="8" fillId="0" borderId="0" xfId="0" applyFont="1" applyAlignment="1" applyProtection="1">
      <alignment horizontal="left"/>
      <protection locked="0"/>
    </xf>
    <xf numFmtId="0" fontId="5" fillId="6" borderId="8" xfId="0" applyFont="1" applyFill="1" applyBorder="1" applyAlignment="1">
      <alignment horizontal="left"/>
    </xf>
    <xf numFmtId="1" fontId="5" fillId="6" borderId="8" xfId="0" applyNumberFormat="1" applyFont="1" applyFill="1" applyBorder="1" applyAlignment="1">
      <alignment horizontal="left"/>
    </xf>
    <xf numFmtId="0" fontId="15" fillId="0" borderId="0" xfId="0" applyFont="1"/>
    <xf numFmtId="0" fontId="16" fillId="6" borderId="0" xfId="0" applyFont="1" applyFill="1" applyAlignment="1">
      <alignment horizontal="left"/>
    </xf>
    <xf numFmtId="1" fontId="16" fillId="6" borderId="0" xfId="0" applyNumberFormat="1" applyFont="1" applyFill="1" applyAlignment="1">
      <alignment horizontal="left"/>
    </xf>
    <xf numFmtId="14" fontId="13" fillId="0" borderId="0" xfId="0" applyNumberFormat="1" applyFont="1" applyAlignment="1" applyProtection="1">
      <alignment horizontal="center"/>
      <protection locked="0"/>
    </xf>
    <xf numFmtId="14" fontId="13" fillId="0" borderId="0" xfId="0" applyNumberFormat="1" applyFont="1"/>
    <xf numFmtId="14" fontId="17" fillId="6" borderId="3" xfId="0" applyNumberFormat="1" applyFont="1" applyFill="1" applyBorder="1" applyAlignment="1">
      <alignment horizontal="left"/>
    </xf>
    <xf numFmtId="14" fontId="17" fillId="6" borderId="0" xfId="0" applyNumberFormat="1" applyFont="1" applyFill="1" applyAlignment="1">
      <alignment horizontal="left"/>
    </xf>
    <xf numFmtId="14" fontId="18" fillId="6" borderId="0" xfId="0" applyNumberFormat="1" applyFont="1" applyFill="1" applyAlignment="1">
      <alignment horizontal="left"/>
    </xf>
    <xf numFmtId="14" fontId="17" fillId="6" borderId="8" xfId="0" applyNumberFormat="1" applyFont="1" applyFill="1" applyBorder="1" applyAlignment="1">
      <alignment horizontal="left"/>
    </xf>
    <xf numFmtId="14" fontId="12" fillId="6" borderId="0" xfId="0" applyNumberFormat="1" applyFont="1" applyFill="1" applyAlignment="1">
      <alignment horizontal="center"/>
    </xf>
    <xf numFmtId="0" fontId="5" fillId="6" borderId="10" xfId="0" applyFont="1" applyFill="1" applyBorder="1" applyAlignment="1">
      <alignment horizontal="left"/>
    </xf>
    <xf numFmtId="1" fontId="5" fillId="6" borderId="10" xfId="0" applyNumberFormat="1" applyFont="1" applyFill="1" applyBorder="1" applyAlignment="1">
      <alignment horizontal="left"/>
    </xf>
    <xf numFmtId="14" fontId="17" fillId="6" borderId="10" xfId="0" applyNumberFormat="1" applyFont="1" applyFill="1" applyBorder="1" applyAlignment="1">
      <alignment horizontal="left"/>
    </xf>
    <xf numFmtId="0" fontId="21" fillId="0" borderId="0" xfId="0" applyFont="1" applyAlignment="1">
      <alignment wrapText="1"/>
    </xf>
    <xf numFmtId="0" fontId="22" fillId="0" borderId="0" xfId="0" applyFont="1"/>
    <xf numFmtId="164" fontId="22" fillId="0" borderId="1" xfId="1" applyNumberFormat="1" applyFont="1" applyBorder="1" applyAlignment="1">
      <alignment horizontal="center"/>
    </xf>
    <xf numFmtId="164" fontId="22" fillId="3" borderId="1" xfId="1" applyNumberFormat="1" applyFont="1" applyFill="1" applyBorder="1" applyAlignment="1">
      <alignment horizontal="center"/>
    </xf>
    <xf numFmtId="165" fontId="5" fillId="6" borderId="3" xfId="0" applyNumberFormat="1" applyFont="1" applyFill="1" applyBorder="1" applyAlignment="1">
      <alignment horizontal="left"/>
    </xf>
    <xf numFmtId="165" fontId="5" fillId="6" borderId="10" xfId="0" applyNumberFormat="1" applyFont="1" applyFill="1" applyBorder="1" applyAlignment="1">
      <alignment horizontal="left"/>
    </xf>
    <xf numFmtId="165" fontId="5" fillId="6" borderId="0" xfId="0" applyNumberFormat="1" applyFont="1" applyFill="1" applyAlignment="1">
      <alignment horizontal="left"/>
    </xf>
    <xf numFmtId="165" fontId="16" fillId="6" borderId="0" xfId="0" applyNumberFormat="1" applyFont="1" applyFill="1" applyAlignment="1">
      <alignment horizontal="left"/>
    </xf>
    <xf numFmtId="165" fontId="5" fillId="6" borderId="8" xfId="0" applyNumberFormat="1" applyFont="1" applyFill="1" applyBorder="1" applyAlignment="1">
      <alignment horizontal="left"/>
    </xf>
    <xf numFmtId="165" fontId="6" fillId="6" borderId="0" xfId="0" applyNumberFormat="1" applyFont="1" applyFill="1" applyAlignment="1">
      <alignment horizontal="left"/>
    </xf>
    <xf numFmtId="165" fontId="7" fillId="6" borderId="0" xfId="0" applyNumberFormat="1" applyFont="1" applyFill="1" applyAlignment="1">
      <alignment horizontal="center" vertical="center" wrapText="1"/>
    </xf>
    <xf numFmtId="165" fontId="14" fillId="3" borderId="6" xfId="0" applyNumberFormat="1" applyFont="1" applyFill="1" applyBorder="1" applyAlignment="1">
      <alignment horizontal="left" wrapText="1"/>
    </xf>
    <xf numFmtId="165" fontId="12" fillId="0" borderId="0" xfId="0" applyNumberFormat="1" applyFont="1"/>
    <xf numFmtId="165" fontId="8" fillId="0" borderId="0" xfId="0" applyNumberFormat="1" applyFont="1"/>
    <xf numFmtId="165" fontId="0" fillId="0" borderId="0" xfId="0" applyNumberFormat="1"/>
    <xf numFmtId="9" fontId="5" fillId="6" borderId="3" xfId="0" applyNumberFormat="1" applyFont="1" applyFill="1" applyBorder="1" applyAlignment="1">
      <alignment horizontal="left"/>
    </xf>
    <xf numFmtId="9" fontId="5" fillId="6" borderId="10" xfId="0" applyNumberFormat="1" applyFont="1" applyFill="1" applyBorder="1" applyAlignment="1">
      <alignment horizontal="left"/>
    </xf>
    <xf numFmtId="9" fontId="5" fillId="6" borderId="0" xfId="0" applyNumberFormat="1" applyFont="1" applyFill="1" applyAlignment="1">
      <alignment horizontal="left"/>
    </xf>
    <xf numFmtId="9" fontId="16" fillId="6" borderId="0" xfId="0" applyNumberFormat="1" applyFont="1" applyFill="1" applyAlignment="1">
      <alignment horizontal="left"/>
    </xf>
    <xf numFmtId="9" fontId="5" fillId="6" borderId="8" xfId="0" applyNumberFormat="1" applyFont="1" applyFill="1" applyBorder="1" applyAlignment="1">
      <alignment horizontal="left"/>
    </xf>
    <xf numFmtId="9" fontId="6" fillId="6" borderId="0" xfId="0" applyNumberFormat="1" applyFont="1" applyFill="1" applyAlignment="1">
      <alignment horizontal="left"/>
    </xf>
    <xf numFmtId="9" fontId="7" fillId="6" borderId="0" xfId="0" applyNumberFormat="1" applyFont="1" applyFill="1" applyAlignment="1">
      <alignment horizontal="center" vertical="center" wrapText="1"/>
    </xf>
    <xf numFmtId="9" fontId="14" fillId="3" borderId="6" xfId="0" applyNumberFormat="1" applyFont="1" applyFill="1" applyBorder="1" applyAlignment="1">
      <alignment horizontal="left" wrapText="1"/>
    </xf>
    <xf numFmtId="9" fontId="12" fillId="0" borderId="0" xfId="0" applyNumberFormat="1" applyFont="1"/>
    <xf numFmtId="9" fontId="8" fillId="0" borderId="0" xfId="0" applyNumberFormat="1" applyFont="1"/>
    <xf numFmtId="9" fontId="0" fillId="0" borderId="0" xfId="0" applyNumberFormat="1"/>
    <xf numFmtId="14" fontId="2" fillId="0" borderId="0" xfId="0" applyNumberFormat="1" applyFont="1"/>
    <xf numFmtId="164" fontId="22" fillId="0" borderId="0" xfId="1" applyNumberFormat="1" applyFont="1" applyAlignment="1">
      <alignment horizontal="center"/>
    </xf>
    <xf numFmtId="164" fontId="23" fillId="2" borderId="1" xfId="1" applyNumberFormat="1" applyFont="1" applyFill="1" applyBorder="1" applyAlignment="1">
      <alignment horizontal="center" vertical="top" wrapText="1"/>
    </xf>
    <xf numFmtId="164" fontId="22" fillId="5" borderId="1" xfId="1" applyNumberFormat="1" applyFont="1" applyFill="1" applyBorder="1" applyAlignment="1">
      <alignment horizontal="center"/>
    </xf>
    <xf numFmtId="0" fontId="40" fillId="5" borderId="0" xfId="0" applyFont="1" applyFill="1"/>
    <xf numFmtId="0" fontId="41" fillId="5" borderId="0" xfId="0" applyFont="1" applyFill="1" applyAlignment="1">
      <alignment wrapText="1"/>
    </xf>
    <xf numFmtId="14" fontId="40" fillId="5" borderId="0" xfId="0" applyNumberFormat="1" applyFont="1" applyFill="1"/>
    <xf numFmtId="167" fontId="12" fillId="4" borderId="1" xfId="0" applyNumberFormat="1" applyFont="1" applyFill="1" applyBorder="1"/>
    <xf numFmtId="165" fontId="12" fillId="5" borderId="1" xfId="0" applyNumberFormat="1" applyFont="1" applyFill="1" applyBorder="1"/>
    <xf numFmtId="165" fontId="8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/>
    <xf numFmtId="0" fontId="6" fillId="6" borderId="10" xfId="0" applyFont="1" applyFill="1" applyBorder="1" applyAlignment="1">
      <alignment horizontal="centerContinuous"/>
    </xf>
    <xf numFmtId="0" fontId="0" fillId="40" borderId="8" xfId="0" applyFill="1" applyBorder="1"/>
    <xf numFmtId="0" fontId="6" fillId="6" borderId="4" xfId="0" applyFont="1" applyFill="1" applyBorder="1" applyAlignment="1">
      <alignment horizontal="left"/>
    </xf>
    <xf numFmtId="0" fontId="24" fillId="7" borderId="33" xfId="0" applyFont="1" applyFill="1" applyBorder="1" applyAlignment="1">
      <alignment wrapText="1"/>
    </xf>
    <xf numFmtId="0" fontId="24" fillId="7" borderId="34" xfId="0" applyFont="1" applyFill="1" applyBorder="1" applyAlignment="1">
      <alignment wrapText="1"/>
    </xf>
    <xf numFmtId="0" fontId="12" fillId="3" borderId="36" xfId="0" applyFont="1" applyFill="1" applyBorder="1"/>
    <xf numFmtId="0" fontId="0" fillId="40" borderId="3" xfId="0" applyFill="1" applyBorder="1"/>
    <xf numFmtId="0" fontId="0" fillId="40" borderId="37" xfId="0" applyFill="1" applyBorder="1"/>
    <xf numFmtId="0" fontId="0" fillId="40" borderId="38" xfId="0" applyFill="1" applyBorder="1"/>
    <xf numFmtId="0" fontId="12" fillId="7" borderId="29" xfId="0" applyFont="1" applyFill="1" applyBorder="1" applyAlignment="1">
      <alignment wrapText="1"/>
    </xf>
    <xf numFmtId="0" fontId="12" fillId="7" borderId="5" xfId="0" applyFont="1" applyFill="1" applyBorder="1" applyAlignment="1">
      <alignment wrapText="1"/>
    </xf>
    <xf numFmtId="0" fontId="12" fillId="7" borderId="41" xfId="0" applyFont="1" applyFill="1" applyBorder="1" applyAlignment="1">
      <alignment wrapText="1"/>
    </xf>
    <xf numFmtId="14" fontId="8" fillId="0" borderId="1" xfId="0" applyNumberFormat="1" applyFont="1" applyBorder="1" applyAlignment="1">
      <alignment horizontal="center" vertical="center"/>
    </xf>
    <xf numFmtId="2" fontId="5" fillId="6" borderId="3" xfId="0" applyNumberFormat="1" applyFont="1" applyFill="1" applyBorder="1" applyAlignment="1">
      <alignment horizontal="left"/>
    </xf>
    <xf numFmtId="2" fontId="5" fillId="6" borderId="10" xfId="0" applyNumberFormat="1" applyFont="1" applyFill="1" applyBorder="1" applyAlignment="1">
      <alignment horizontal="left"/>
    </xf>
    <xf numFmtId="2" fontId="5" fillId="6" borderId="0" xfId="0" applyNumberFormat="1" applyFont="1" applyFill="1" applyAlignment="1">
      <alignment horizontal="left"/>
    </xf>
    <xf numFmtId="2" fontId="16" fillId="6" borderId="0" xfId="0" applyNumberFormat="1" applyFont="1" applyFill="1" applyAlignment="1">
      <alignment horizontal="left"/>
    </xf>
    <xf numFmtId="2" fontId="5" fillId="6" borderId="8" xfId="0" applyNumberFormat="1" applyFont="1" applyFill="1" applyBorder="1" applyAlignment="1">
      <alignment horizontal="left"/>
    </xf>
    <xf numFmtId="2" fontId="6" fillId="6" borderId="10" xfId="0" applyNumberFormat="1" applyFont="1" applyFill="1" applyBorder="1" applyAlignment="1">
      <alignment horizontal="left"/>
    </xf>
    <xf numFmtId="2" fontId="6" fillId="6" borderId="0" xfId="0" applyNumberFormat="1" applyFont="1" applyFill="1" applyAlignment="1">
      <alignment horizontal="left"/>
    </xf>
    <xf numFmtId="2" fontId="7" fillId="6" borderId="0" xfId="0" applyNumberFormat="1" applyFont="1" applyFill="1" applyAlignment="1">
      <alignment horizontal="center" vertical="center" wrapText="1"/>
    </xf>
    <xf numFmtId="2" fontId="14" fillId="3" borderId="28" xfId="0" applyNumberFormat="1" applyFont="1" applyFill="1" applyBorder="1" applyAlignment="1">
      <alignment horizontal="center" wrapText="1"/>
    </xf>
    <xf numFmtId="2" fontId="8" fillId="0" borderId="0" xfId="0" applyNumberFormat="1" applyFont="1" applyAlignment="1" applyProtection="1">
      <alignment horizontal="center" vertical="center"/>
      <protection locked="0"/>
    </xf>
    <xf numFmtId="2" fontId="8" fillId="0" borderId="0" xfId="0" applyNumberFormat="1" applyFont="1"/>
    <xf numFmtId="2" fontId="0" fillId="0" borderId="0" xfId="0" applyNumberFormat="1"/>
    <xf numFmtId="165" fontId="12" fillId="7" borderId="29" xfId="0" applyNumberFormat="1" applyFont="1" applyFill="1" applyBorder="1" applyAlignment="1">
      <alignment wrapText="1"/>
    </xf>
    <xf numFmtId="165" fontId="24" fillId="7" borderId="33" xfId="0" applyNumberFormat="1" applyFont="1" applyFill="1" applyBorder="1" applyAlignment="1">
      <alignment wrapText="1"/>
    </xf>
    <xf numFmtId="165" fontId="0" fillId="40" borderId="3" xfId="0" applyNumberFormat="1" applyFill="1" applyBorder="1"/>
    <xf numFmtId="165" fontId="0" fillId="40" borderId="8" xfId="0" applyNumberFormat="1" applyFill="1" applyBorder="1"/>
    <xf numFmtId="0" fontId="22" fillId="4" borderId="0" xfId="0" applyFont="1" applyFill="1"/>
    <xf numFmtId="0" fontId="23" fillId="4" borderId="1" xfId="1" applyFont="1" applyFill="1" applyBorder="1" applyAlignment="1">
      <alignment horizontal="center" vertical="top" wrapText="1"/>
    </xf>
    <xf numFmtId="164" fontId="23" fillId="4" borderId="1" xfId="1" applyNumberFormat="1" applyFont="1" applyFill="1" applyBorder="1" applyAlignment="1">
      <alignment horizontal="center" vertical="top" wrapText="1"/>
    </xf>
    <xf numFmtId="0" fontId="22" fillId="4" borderId="1" xfId="1" applyFont="1" applyFill="1" applyBorder="1" applyAlignment="1">
      <alignment horizontal="center"/>
    </xf>
    <xf numFmtId="164" fontId="22" fillId="4" borderId="1" xfId="1" applyNumberFormat="1" applyFont="1" applyFill="1" applyBorder="1" applyAlignment="1">
      <alignment horizontal="center"/>
    </xf>
    <xf numFmtId="0" fontId="2" fillId="4" borderId="0" xfId="0" applyFont="1" applyFill="1"/>
    <xf numFmtId="0" fontId="23" fillId="4" borderId="0" xfId="0" applyFont="1" applyFill="1"/>
    <xf numFmtId="0" fontId="23" fillId="4" borderId="1" xfId="0" applyFont="1" applyFill="1" applyBorder="1" applyAlignment="1">
      <alignment vertical="top" wrapText="1"/>
    </xf>
    <xf numFmtId="0" fontId="22" fillId="4" borderId="1" xfId="0" applyFont="1" applyFill="1" applyBorder="1"/>
    <xf numFmtId="0" fontId="22" fillId="4" borderId="1" xfId="0" applyFont="1" applyFill="1" applyBorder="1" applyAlignment="1">
      <alignment wrapText="1"/>
    </xf>
    <xf numFmtId="0" fontId="0" fillId="4" borderId="15" xfId="0" applyFill="1" applyBorder="1" applyAlignment="1">
      <alignment vertical="top"/>
    </xf>
    <xf numFmtId="10" fontId="0" fillId="4" borderId="15" xfId="0" applyNumberFormat="1" applyFill="1" applyBorder="1" applyAlignment="1">
      <alignment vertical="top"/>
    </xf>
    <xf numFmtId="0" fontId="0" fillId="4" borderId="25" xfId="0" applyFill="1" applyBorder="1" applyAlignment="1">
      <alignment vertical="top"/>
    </xf>
    <xf numFmtId="0" fontId="0" fillId="4" borderId="0" xfId="0" applyFill="1" applyAlignment="1">
      <alignment vertical="top"/>
    </xf>
    <xf numFmtId="10" fontId="0" fillId="4" borderId="0" xfId="0" applyNumberFormat="1" applyFill="1" applyAlignment="1">
      <alignment vertical="top"/>
    </xf>
    <xf numFmtId="0" fontId="0" fillId="4" borderId="27" xfId="0" applyFill="1" applyBorder="1" applyAlignment="1">
      <alignment vertical="top"/>
    </xf>
    <xf numFmtId="0" fontId="0" fillId="4" borderId="8" xfId="0" applyFill="1" applyBorder="1" applyAlignment="1">
      <alignment vertical="top"/>
    </xf>
    <xf numFmtId="10" fontId="0" fillId="4" borderId="8" xfId="0" applyNumberFormat="1" applyFill="1" applyBorder="1" applyAlignment="1">
      <alignment vertical="top"/>
    </xf>
    <xf numFmtId="0" fontId="0" fillId="4" borderId="26" xfId="0" applyFill="1" applyBorder="1" applyAlignment="1">
      <alignment vertical="top"/>
    </xf>
    <xf numFmtId="0" fontId="45" fillId="42" borderId="45" xfId="0" applyFont="1" applyFill="1" applyBorder="1" applyAlignment="1">
      <alignment horizontal="center" vertical="center" wrapText="1"/>
    </xf>
    <xf numFmtId="0" fontId="46" fillId="40" borderId="45" xfId="0" applyFont="1" applyFill="1" applyBorder="1" applyAlignment="1">
      <alignment horizontal="center" vertical="center" wrapText="1"/>
    </xf>
    <xf numFmtId="0" fontId="46" fillId="0" borderId="45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center" vertical="center" wrapText="1"/>
    </xf>
    <xf numFmtId="0" fontId="46" fillId="4" borderId="45" xfId="0" applyFont="1" applyFill="1" applyBorder="1" applyAlignment="1">
      <alignment horizontal="center" vertical="center" wrapText="1"/>
    </xf>
    <xf numFmtId="0" fontId="45" fillId="43" borderId="46" xfId="0" applyFont="1" applyFill="1" applyBorder="1" applyAlignment="1">
      <alignment horizontal="center" vertical="top" wrapText="1"/>
    </xf>
    <xf numFmtId="0" fontId="45" fillId="43" borderId="47" xfId="0" applyFont="1" applyFill="1" applyBorder="1" applyAlignment="1">
      <alignment horizontal="center" vertical="top" wrapText="1"/>
    </xf>
    <xf numFmtId="14" fontId="47" fillId="43" borderId="47" xfId="0" applyNumberFormat="1" applyFont="1" applyFill="1" applyBorder="1" applyAlignment="1">
      <alignment vertical="top" wrapText="1"/>
    </xf>
    <xf numFmtId="14" fontId="47" fillId="0" borderId="47" xfId="0" applyNumberFormat="1" applyFont="1" applyBorder="1" applyAlignment="1">
      <alignment vertical="top" wrapText="1"/>
    </xf>
    <xf numFmtId="0" fontId="45" fillId="0" borderId="48" xfId="0" applyFont="1" applyBorder="1" applyAlignment="1">
      <alignment horizontal="center" vertical="center" wrapText="1"/>
    </xf>
    <xf numFmtId="0" fontId="45" fillId="44" borderId="50" xfId="0" applyFont="1" applyFill="1" applyBorder="1" applyAlignment="1">
      <alignment horizontal="center" vertical="top" wrapText="1"/>
    </xf>
    <xf numFmtId="0" fontId="45" fillId="44" borderId="51" xfId="0" applyFont="1" applyFill="1" applyBorder="1" applyAlignment="1">
      <alignment horizontal="center" vertical="top" wrapText="1"/>
    </xf>
    <xf numFmtId="14" fontId="47" fillId="44" borderId="51" xfId="0" applyNumberFormat="1" applyFont="1" applyFill="1" applyBorder="1" applyAlignment="1">
      <alignment vertical="top" wrapText="1"/>
    </xf>
    <xf numFmtId="14" fontId="47" fillId="0" borderId="51" xfId="0" applyNumberFormat="1" applyFont="1" applyBorder="1" applyAlignment="1">
      <alignment vertical="top" wrapText="1"/>
    </xf>
    <xf numFmtId="0" fontId="45" fillId="0" borderId="52" xfId="0" applyFont="1" applyBorder="1" applyAlignment="1">
      <alignment horizontal="center" vertical="center" wrapText="1"/>
    </xf>
    <xf numFmtId="14" fontId="47" fillId="4" borderId="47" xfId="0" applyNumberFormat="1" applyFont="1" applyFill="1" applyBorder="1" applyAlignment="1">
      <alignment vertical="top" wrapText="1"/>
    </xf>
    <xf numFmtId="14" fontId="47" fillId="4" borderId="51" xfId="0" applyNumberFormat="1" applyFont="1" applyFill="1" applyBorder="1" applyAlignment="1">
      <alignment vertical="top" wrapText="1"/>
    </xf>
    <xf numFmtId="0" fontId="45" fillId="0" borderId="48" xfId="0" applyFont="1" applyBorder="1" applyAlignment="1">
      <alignment horizontal="center" vertical="top" wrapText="1"/>
    </xf>
    <xf numFmtId="0" fontId="45" fillId="0" borderId="52" xfId="0" applyFont="1" applyBorder="1" applyAlignment="1">
      <alignment horizontal="center" vertical="top" wrapText="1"/>
    </xf>
    <xf numFmtId="14" fontId="49" fillId="45" borderId="47" xfId="0" applyNumberFormat="1" applyFont="1" applyFill="1" applyBorder="1" applyAlignment="1">
      <alignment vertical="top" wrapText="1"/>
    </xf>
    <xf numFmtId="0" fontId="45" fillId="44" borderId="48" xfId="0" applyFont="1" applyFill="1" applyBorder="1" applyAlignment="1">
      <alignment vertical="center" wrapText="1"/>
    </xf>
    <xf numFmtId="0" fontId="50" fillId="45" borderId="51" xfId="0" applyFont="1" applyFill="1" applyBorder="1" applyAlignment="1">
      <alignment horizontal="center" vertical="top" wrapText="1"/>
    </xf>
    <xf numFmtId="0" fontId="45" fillId="44" borderId="52" xfId="0" applyFont="1" applyFill="1" applyBorder="1" applyAlignment="1">
      <alignment horizontal="center" vertical="center" wrapText="1"/>
    </xf>
    <xf numFmtId="16" fontId="47" fillId="4" borderId="48" xfId="0" applyNumberFormat="1" applyFont="1" applyFill="1" applyBorder="1" applyAlignment="1">
      <alignment vertical="center" wrapText="1"/>
    </xf>
    <xf numFmtId="16" fontId="47" fillId="4" borderId="49" xfId="0" applyNumberFormat="1" applyFont="1" applyFill="1" applyBorder="1" applyAlignment="1">
      <alignment vertical="center" wrapText="1"/>
    </xf>
    <xf numFmtId="0" fontId="51" fillId="0" borderId="0" xfId="0" applyFont="1" applyAlignment="1">
      <alignment horizontal="center"/>
    </xf>
    <xf numFmtId="0" fontId="46" fillId="0" borderId="48" xfId="0" applyFont="1" applyBorder="1" applyAlignment="1">
      <alignment horizontal="center" vertical="top" wrapText="1"/>
    </xf>
    <xf numFmtId="0" fontId="46" fillId="46" borderId="47" xfId="0" applyFont="1" applyFill="1" applyBorder="1" applyAlignment="1">
      <alignment horizontal="center" vertical="top" wrapText="1"/>
    </xf>
    <xf numFmtId="0" fontId="45" fillId="43" borderId="46" xfId="0" applyFont="1" applyFill="1" applyBorder="1" applyAlignment="1">
      <alignment horizontal="center" wrapText="1"/>
    </xf>
    <xf numFmtId="0" fontId="45" fillId="43" borderId="47" xfId="0" applyFont="1" applyFill="1" applyBorder="1" applyAlignment="1">
      <alignment horizontal="center" wrapText="1"/>
    </xf>
    <xf numFmtId="0" fontId="45" fillId="44" borderId="47" xfId="0" applyFont="1" applyFill="1" applyBorder="1" applyAlignment="1">
      <alignment wrapText="1"/>
    </xf>
    <xf numFmtId="0" fontId="45" fillId="0" borderId="48" xfId="0" applyFont="1" applyBorder="1" applyAlignment="1">
      <alignment wrapText="1"/>
    </xf>
    <xf numFmtId="0" fontId="45" fillId="44" borderId="50" xfId="0" applyFont="1" applyFill="1" applyBorder="1" applyAlignment="1">
      <alignment horizontal="center" wrapText="1"/>
    </xf>
    <xf numFmtId="0" fontId="45" fillId="44" borderId="51" xfId="0" applyFont="1" applyFill="1" applyBorder="1" applyAlignment="1">
      <alignment horizontal="center" wrapText="1"/>
    </xf>
    <xf numFmtId="0" fontId="46" fillId="44" borderId="51" xfId="0" applyFont="1" applyFill="1" applyBorder="1" applyAlignment="1">
      <alignment horizontal="center" wrapText="1"/>
    </xf>
    <xf numFmtId="0" fontId="46" fillId="0" borderId="52" xfId="0" applyFont="1" applyBorder="1" applyAlignment="1">
      <alignment horizontal="center" wrapText="1"/>
    </xf>
    <xf numFmtId="0" fontId="45" fillId="47" borderId="55" xfId="0" applyFont="1" applyFill="1" applyBorder="1" applyAlignment="1">
      <alignment horizontal="center" vertical="top" wrapText="1"/>
    </xf>
    <xf numFmtId="0" fontId="45" fillId="47" borderId="45" xfId="0" applyFont="1" applyFill="1" applyBorder="1" applyAlignment="1">
      <alignment horizontal="center" vertical="top" wrapText="1"/>
    </xf>
    <xf numFmtId="0" fontId="45" fillId="0" borderId="56" xfId="0" applyFont="1" applyBorder="1" applyAlignment="1">
      <alignment horizontal="center" vertical="top" wrapText="1"/>
    </xf>
    <xf numFmtId="0" fontId="52" fillId="44" borderId="50" xfId="0" applyFont="1" applyFill="1" applyBorder="1" applyAlignment="1">
      <alignment horizontal="center" vertical="top" wrapText="1"/>
    </xf>
    <xf numFmtId="168" fontId="0" fillId="0" borderId="0" xfId="0" applyNumberFormat="1"/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left"/>
    </xf>
    <xf numFmtId="0" fontId="46" fillId="48" borderId="45" xfId="0" applyFont="1" applyFill="1" applyBorder="1" applyAlignment="1">
      <alignment horizontal="center" vertical="center" wrapText="1"/>
    </xf>
    <xf numFmtId="0" fontId="45" fillId="48" borderId="4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wrapText="1"/>
    </xf>
    <xf numFmtId="167" fontId="12" fillId="5" borderId="1" xfId="0" applyNumberFormat="1" applyFont="1" applyFill="1" applyBorder="1"/>
    <xf numFmtId="0" fontId="8" fillId="4" borderId="1" xfId="0" applyFont="1" applyFill="1" applyBorder="1" applyAlignment="1">
      <alignment horizontal="center"/>
    </xf>
    <xf numFmtId="49" fontId="14" fillId="3" borderId="6" xfId="0" applyNumberFormat="1" applyFont="1" applyFill="1" applyBorder="1" applyAlignment="1">
      <alignment horizontal="center" wrapText="1"/>
    </xf>
    <xf numFmtId="9" fontId="12" fillId="0" borderId="0" xfId="45" applyFont="1" applyFill="1" applyAlignment="1"/>
    <xf numFmtId="0" fontId="12" fillId="5" borderId="1" xfId="0" applyFont="1" applyFill="1" applyBorder="1"/>
    <xf numFmtId="0" fontId="8" fillId="5" borderId="1" xfId="0" applyFont="1" applyFill="1" applyBorder="1"/>
    <xf numFmtId="0" fontId="10" fillId="5" borderId="1" xfId="3" applyFont="1" applyFill="1" applyBorder="1" applyAlignment="1" applyProtection="1">
      <alignment horizontal="center" wrapText="1"/>
      <protection locked="0"/>
    </xf>
    <xf numFmtId="0" fontId="8" fillId="5" borderId="1" xfId="0" applyFont="1" applyFill="1" applyBorder="1" applyAlignment="1" applyProtection="1">
      <alignment horizontal="center"/>
      <protection locked="0"/>
    </xf>
    <xf numFmtId="6" fontId="0" fillId="0" borderId="0" xfId="0" applyNumberFormat="1"/>
    <xf numFmtId="0" fontId="6" fillId="4" borderId="10" xfId="0" applyFont="1" applyFill="1" applyBorder="1" applyAlignment="1">
      <alignment horizontal="left"/>
    </xf>
    <xf numFmtId="0" fontId="65" fillId="0" borderId="0" xfId="47"/>
    <xf numFmtId="0" fontId="66" fillId="5" borderId="14" xfId="48" applyFill="1" applyBorder="1"/>
    <xf numFmtId="0" fontId="66" fillId="5" borderId="15" xfId="48" applyFill="1" applyBorder="1"/>
    <xf numFmtId="0" fontId="66" fillId="5" borderId="25" xfId="48" applyFill="1" applyBorder="1"/>
    <xf numFmtId="0" fontId="66" fillId="5" borderId="0" xfId="48" applyFill="1"/>
    <xf numFmtId="0" fontId="66" fillId="5" borderId="40" xfId="48" applyFill="1" applyBorder="1"/>
    <xf numFmtId="0" fontId="66" fillId="5" borderId="12" xfId="48" applyFill="1" applyBorder="1"/>
    <xf numFmtId="0" fontId="66" fillId="5" borderId="27" xfId="48" applyFill="1" applyBorder="1"/>
    <xf numFmtId="0" fontId="66" fillId="5" borderId="13" xfId="48" applyFill="1" applyBorder="1"/>
    <xf numFmtId="0" fontId="66" fillId="5" borderId="8" xfId="48" applyFill="1" applyBorder="1"/>
    <xf numFmtId="0" fontId="66" fillId="5" borderId="26" xfId="48" applyFill="1" applyBorder="1"/>
    <xf numFmtId="169" fontId="72" fillId="51" borderId="67" xfId="48" applyNumberFormat="1" applyFont="1" applyFill="1" applyBorder="1" applyAlignment="1">
      <alignment vertical="center" wrapText="1"/>
    </xf>
    <xf numFmtId="169" fontId="72" fillId="51" borderId="37" xfId="48" applyNumberFormat="1" applyFont="1" applyFill="1" applyBorder="1" applyAlignment="1">
      <alignment vertical="center" wrapText="1"/>
    </xf>
    <xf numFmtId="0" fontId="72" fillId="52" borderId="69" xfId="48" applyFont="1" applyFill="1" applyBorder="1" applyAlignment="1">
      <alignment horizontal="center" vertical="center" wrapText="1"/>
    </xf>
    <xf numFmtId="0" fontId="72" fillId="52" borderId="70" xfId="48" applyFont="1" applyFill="1" applyBorder="1" applyAlignment="1">
      <alignment horizontal="center" vertical="center" wrapText="1"/>
    </xf>
    <xf numFmtId="0" fontId="74" fillId="52" borderId="71" xfId="48" applyFont="1" applyFill="1" applyBorder="1" applyAlignment="1">
      <alignment horizontal="center" vertical="center" wrapText="1"/>
    </xf>
    <xf numFmtId="169" fontId="72" fillId="51" borderId="72" xfId="48" applyNumberFormat="1" applyFont="1" applyFill="1" applyBorder="1" applyAlignment="1">
      <alignment vertical="center" wrapText="1"/>
    </xf>
    <xf numFmtId="169" fontId="75" fillId="50" borderId="73" xfId="48" applyNumberFormat="1" applyFont="1" applyFill="1" applyBorder="1" applyAlignment="1">
      <alignment horizontal="center" vertical="center" wrapText="1"/>
    </xf>
    <xf numFmtId="169" fontId="75" fillId="50" borderId="74" xfId="48" applyNumberFormat="1" applyFont="1" applyFill="1" applyBorder="1" applyAlignment="1">
      <alignment horizontal="center" vertical="center" wrapText="1"/>
    </xf>
    <xf numFmtId="169" fontId="72" fillId="51" borderId="75" xfId="48" applyNumberFormat="1" applyFont="1" applyFill="1" applyBorder="1" applyAlignment="1">
      <alignment vertical="center" wrapText="1"/>
    </xf>
    <xf numFmtId="169" fontId="72" fillId="41" borderId="76" xfId="48" applyNumberFormat="1" applyFont="1" applyFill="1" applyBorder="1" applyAlignment="1">
      <alignment horizontal="center" vertical="center" wrapText="1"/>
    </xf>
    <xf numFmtId="169" fontId="72" fillId="41" borderId="77" xfId="48" applyNumberFormat="1" applyFont="1" applyFill="1" applyBorder="1" applyAlignment="1">
      <alignment horizontal="center" vertical="center" wrapText="1"/>
    </xf>
    <xf numFmtId="169" fontId="72" fillId="51" borderId="40" xfId="48" applyNumberFormat="1" applyFont="1" applyFill="1" applyBorder="1" applyAlignment="1">
      <alignment vertical="center" wrapText="1"/>
    </xf>
    <xf numFmtId="164" fontId="72" fillId="53" borderId="78" xfId="48" applyNumberFormat="1" applyFont="1" applyFill="1" applyBorder="1" applyAlignment="1">
      <alignment horizontal="center" vertical="center" wrapText="1"/>
    </xf>
    <xf numFmtId="164" fontId="72" fillId="53" borderId="79" xfId="48" applyNumberFormat="1" applyFont="1" applyFill="1" applyBorder="1" applyAlignment="1">
      <alignment horizontal="center" vertical="center" wrapText="1"/>
    </xf>
    <xf numFmtId="169" fontId="72" fillId="51" borderId="79" xfId="48" applyNumberFormat="1" applyFont="1" applyFill="1" applyBorder="1" applyAlignment="1">
      <alignment horizontal="center" vertical="center" wrapText="1"/>
    </xf>
    <xf numFmtId="164" fontId="72" fillId="53" borderId="80" xfId="48" applyNumberFormat="1" applyFont="1" applyFill="1" applyBorder="1" applyAlignment="1">
      <alignment horizontal="center" vertical="center" wrapText="1"/>
    </xf>
    <xf numFmtId="0" fontId="72" fillId="3" borderId="81" xfId="48" applyFont="1" applyFill="1" applyBorder="1" applyAlignment="1">
      <alignment horizontal="center"/>
    </xf>
    <xf numFmtId="169" fontId="72" fillId="51" borderId="4" xfId="48" applyNumberFormat="1" applyFont="1" applyFill="1" applyBorder="1" applyAlignment="1">
      <alignment vertical="center" wrapText="1"/>
    </xf>
    <xf numFmtId="169" fontId="75" fillId="54" borderId="80" xfId="48" applyNumberFormat="1" applyFont="1" applyFill="1" applyBorder="1" applyAlignment="1">
      <alignment horizontal="center"/>
    </xf>
    <xf numFmtId="169" fontId="72" fillId="51" borderId="0" xfId="48" applyNumberFormat="1" applyFont="1" applyFill="1" applyAlignment="1">
      <alignment vertical="center" wrapText="1"/>
    </xf>
    <xf numFmtId="169" fontId="15" fillId="3" borderId="84" xfId="48" applyNumberFormat="1" applyFont="1" applyFill="1" applyBorder="1" applyAlignment="1">
      <alignment horizontal="center"/>
    </xf>
    <xf numFmtId="169" fontId="15" fillId="3" borderId="85" xfId="48" applyNumberFormat="1" applyFont="1" applyFill="1" applyBorder="1" applyAlignment="1">
      <alignment horizontal="center"/>
    </xf>
    <xf numFmtId="164" fontId="15" fillId="3" borderId="35" xfId="48" applyNumberFormat="1" applyFont="1" applyFill="1" applyBorder="1" applyAlignment="1">
      <alignment horizontal="center"/>
    </xf>
    <xf numFmtId="164" fontId="15" fillId="3" borderId="1" xfId="48" applyNumberFormat="1" applyFont="1" applyFill="1" applyBorder="1" applyAlignment="1">
      <alignment horizontal="center"/>
    </xf>
    <xf numFmtId="169" fontId="15" fillId="51" borderId="1" xfId="48" applyNumberFormat="1" applyFont="1" applyFill="1" applyBorder="1" applyAlignment="1">
      <alignment horizontal="center"/>
    </xf>
    <xf numFmtId="164" fontId="15" fillId="3" borderId="36" xfId="48" applyNumberFormat="1" applyFont="1" applyFill="1" applyBorder="1" applyAlignment="1">
      <alignment horizontal="center"/>
    </xf>
    <xf numFmtId="0" fontId="72" fillId="3" borderId="84" xfId="48" applyFont="1" applyFill="1" applyBorder="1" applyAlignment="1">
      <alignment horizontal="center"/>
    </xf>
    <xf numFmtId="0" fontId="15" fillId="3" borderId="86" xfId="48" applyFont="1" applyFill="1" applyBorder="1" applyAlignment="1">
      <alignment horizontal="center"/>
    </xf>
    <xf numFmtId="0" fontId="77" fillId="3" borderId="85" xfId="48" applyFont="1" applyFill="1" applyBorder="1" applyAlignment="1">
      <alignment horizontal="center"/>
    </xf>
    <xf numFmtId="169" fontId="75" fillId="54" borderId="35" xfId="48" applyNumberFormat="1" applyFont="1" applyFill="1" applyBorder="1" applyAlignment="1">
      <alignment horizontal="center"/>
    </xf>
    <xf numFmtId="169" fontId="75" fillId="54" borderId="36" xfId="48" applyNumberFormat="1" applyFont="1" applyFill="1" applyBorder="1" applyAlignment="1">
      <alignment horizontal="center"/>
    </xf>
    <xf numFmtId="0" fontId="72" fillId="0" borderId="84" xfId="48" applyFont="1" applyBorder="1" applyAlignment="1">
      <alignment horizontal="center"/>
    </xf>
    <xf numFmtId="0" fontId="15" fillId="0" borderId="86" xfId="48" applyFont="1" applyBorder="1" applyAlignment="1">
      <alignment horizontal="center"/>
    </xf>
    <xf numFmtId="0" fontId="77" fillId="0" borderId="85" xfId="48" applyFont="1" applyBorder="1" applyAlignment="1">
      <alignment horizontal="center"/>
    </xf>
    <xf numFmtId="169" fontId="15" fillId="0" borderId="84" xfId="48" applyNumberFormat="1" applyFont="1" applyBorder="1" applyAlignment="1">
      <alignment horizontal="center"/>
    </xf>
    <xf numFmtId="169" fontId="15" fillId="0" borderId="85" xfId="48" applyNumberFormat="1" applyFont="1" applyBorder="1" applyAlignment="1">
      <alignment horizontal="center"/>
    </xf>
    <xf numFmtId="164" fontId="15" fillId="0" borderId="35" xfId="48" applyNumberFormat="1" applyFont="1" applyBorder="1" applyAlignment="1">
      <alignment horizontal="center"/>
    </xf>
    <xf numFmtId="164" fontId="15" fillId="0" borderId="1" xfId="48" applyNumberFormat="1" applyFont="1" applyBorder="1" applyAlignment="1">
      <alignment horizontal="center"/>
    </xf>
    <xf numFmtId="164" fontId="15" fillId="0" borderId="36" xfId="48" applyNumberFormat="1" applyFont="1" applyBorder="1" applyAlignment="1">
      <alignment horizontal="center"/>
    </xf>
    <xf numFmtId="0" fontId="72" fillId="3" borderId="84" xfId="48" applyFont="1" applyFill="1" applyBorder="1" applyAlignment="1">
      <alignment horizontal="center" wrapText="1"/>
    </xf>
    <xf numFmtId="0" fontId="72" fillId="0" borderId="84" xfId="48" applyFont="1" applyBorder="1" applyAlignment="1">
      <alignment horizontal="center" wrapText="1"/>
    </xf>
    <xf numFmtId="0" fontId="72" fillId="0" borderId="87" xfId="48" applyFont="1" applyBorder="1" applyAlignment="1">
      <alignment horizontal="center"/>
    </xf>
    <xf numFmtId="0" fontId="15" fillId="0" borderId="88" xfId="48" applyFont="1" applyBorder="1" applyAlignment="1">
      <alignment horizontal="center"/>
    </xf>
    <xf numFmtId="0" fontId="77" fillId="0" borderId="89" xfId="48" applyFont="1" applyBorder="1" applyAlignment="1">
      <alignment horizontal="center"/>
    </xf>
    <xf numFmtId="169" fontId="72" fillId="51" borderId="42" xfId="48" applyNumberFormat="1" applyFont="1" applyFill="1" applyBorder="1" applyAlignment="1">
      <alignment vertical="center" wrapText="1"/>
    </xf>
    <xf numFmtId="169" fontId="75" fillId="54" borderId="90" xfId="48" applyNumberFormat="1" applyFont="1" applyFill="1" applyBorder="1" applyAlignment="1">
      <alignment horizontal="center"/>
    </xf>
    <xf numFmtId="169" fontId="72" fillId="51" borderId="5" xfId="48" applyNumberFormat="1" applyFont="1" applyFill="1" applyBorder="1" applyAlignment="1">
      <alignment vertical="center" wrapText="1"/>
    </xf>
    <xf numFmtId="169" fontId="15" fillId="0" borderId="87" xfId="48" applyNumberFormat="1" applyFont="1" applyBorder="1" applyAlignment="1">
      <alignment horizontal="center"/>
    </xf>
    <xf numFmtId="169" fontId="15" fillId="0" borderId="89" xfId="48" applyNumberFormat="1" applyFont="1" applyBorder="1" applyAlignment="1">
      <alignment horizontal="center"/>
    </xf>
    <xf numFmtId="169" fontId="72" fillId="51" borderId="43" xfId="48" applyNumberFormat="1" applyFont="1" applyFill="1" applyBorder="1" applyAlignment="1">
      <alignment vertical="center" wrapText="1"/>
    </xf>
    <xf numFmtId="164" fontId="15" fillId="0" borderId="91" xfId="48" applyNumberFormat="1" applyFont="1" applyBorder="1" applyAlignment="1">
      <alignment horizontal="center"/>
    </xf>
    <xf numFmtId="164" fontId="15" fillId="0" borderId="92" xfId="48" applyNumberFormat="1" applyFont="1" applyBorder="1" applyAlignment="1">
      <alignment horizontal="center"/>
    </xf>
    <xf numFmtId="169" fontId="15" fillId="51" borderId="92" xfId="48" applyNumberFormat="1" applyFont="1" applyFill="1" applyBorder="1" applyAlignment="1">
      <alignment horizontal="center"/>
    </xf>
    <xf numFmtId="164" fontId="15" fillId="0" borderId="93" xfId="48" applyNumberFormat="1" applyFont="1" applyBorder="1" applyAlignment="1">
      <alignment horizontal="center"/>
    </xf>
    <xf numFmtId="0" fontId="66" fillId="0" borderId="0" xfId="48" applyAlignment="1">
      <alignment horizontal="center"/>
    </xf>
    <xf numFmtId="0" fontId="78" fillId="0" borderId="0" xfId="48" applyFont="1"/>
    <xf numFmtId="0" fontId="66" fillId="0" borderId="0" xfId="48"/>
    <xf numFmtId="0" fontId="73" fillId="0" borderId="0" xfId="48" applyFont="1"/>
    <xf numFmtId="164" fontId="66" fillId="0" borderId="0" xfId="48" applyNumberFormat="1" applyAlignment="1">
      <alignment horizontal="center"/>
    </xf>
    <xf numFmtId="44" fontId="5" fillId="6" borderId="3" xfId="2" applyFont="1" applyFill="1" applyBorder="1" applyAlignment="1" applyProtection="1">
      <alignment horizontal="left"/>
    </xf>
    <xf numFmtId="44" fontId="5" fillId="6" borderId="0" xfId="2" applyFont="1" applyFill="1" applyBorder="1" applyAlignment="1" applyProtection="1">
      <alignment horizontal="left"/>
    </xf>
    <xf numFmtId="44" fontId="16" fillId="6" borderId="0" xfId="2" applyFont="1" applyFill="1" applyBorder="1" applyAlignment="1" applyProtection="1">
      <alignment horizontal="left"/>
    </xf>
    <xf numFmtId="44" fontId="64" fillId="6" borderId="0" xfId="2" applyFont="1" applyFill="1" applyBorder="1" applyAlignment="1" applyProtection="1">
      <alignment horizontal="left" vertical="top"/>
    </xf>
    <xf numFmtId="44" fontId="64" fillId="6" borderId="8" xfId="2" applyFont="1" applyFill="1" applyBorder="1" applyAlignment="1" applyProtection="1">
      <alignment horizontal="left"/>
    </xf>
    <xf numFmtId="44" fontId="6" fillId="6" borderId="0" xfId="2" applyFont="1" applyFill="1" applyBorder="1" applyAlignment="1" applyProtection="1">
      <alignment horizontal="left"/>
    </xf>
    <xf numFmtId="44" fontId="12" fillId="6" borderId="0" xfId="2" applyFont="1" applyFill="1" applyBorder="1" applyAlignment="1" applyProtection="1">
      <alignment horizontal="center"/>
    </xf>
    <xf numFmtId="44" fontId="14" fillId="3" borderId="6" xfId="2" applyFont="1" applyFill="1" applyBorder="1" applyAlignment="1" applyProtection="1">
      <alignment horizontal="left" wrapText="1"/>
    </xf>
    <xf numFmtId="44" fontId="12" fillId="4" borderId="1" xfId="2" applyFont="1" applyFill="1" applyBorder="1" applyAlignment="1"/>
    <xf numFmtId="44" fontId="12" fillId="5" borderId="1" xfId="2" applyFont="1" applyFill="1" applyBorder="1" applyAlignment="1"/>
    <xf numFmtId="44" fontId="12" fillId="0" borderId="0" xfId="2" applyFont="1" applyBorder="1" applyAlignment="1"/>
    <xf numFmtId="44" fontId="8" fillId="0" borderId="0" xfId="2" applyFont="1" applyBorder="1" applyAlignment="1">
      <alignment horizontal="left"/>
    </xf>
    <xf numFmtId="44" fontId="8" fillId="0" borderId="0" xfId="2" applyFont="1" applyBorder="1" applyAlignment="1"/>
    <xf numFmtId="44" fontId="8" fillId="0" borderId="0" xfId="2" applyFont="1" applyBorder="1"/>
    <xf numFmtId="44" fontId="12" fillId="0" borderId="0" xfId="2" applyFont="1" applyBorder="1"/>
    <xf numFmtId="44" fontId="0" fillId="0" borderId="0" xfId="2" applyFont="1" applyBorder="1"/>
    <xf numFmtId="44" fontId="0" fillId="0" borderId="0" xfId="2" applyFont="1"/>
    <xf numFmtId="44" fontId="5" fillId="6" borderId="10" xfId="2" applyFont="1" applyFill="1" applyBorder="1" applyAlignment="1" applyProtection="1">
      <alignment horizontal="left"/>
    </xf>
    <xf numFmtId="44" fontId="5" fillId="6" borderId="8" xfId="2" applyFont="1" applyFill="1" applyBorder="1" applyAlignment="1" applyProtection="1">
      <alignment horizontal="left"/>
    </xf>
    <xf numFmtId="44" fontId="0" fillId="0" borderId="0" xfId="2" applyFont="1" applyBorder="1" applyAlignment="1">
      <alignment horizontal="left"/>
    </xf>
    <xf numFmtId="44" fontId="0" fillId="0" borderId="0" xfId="2" applyFont="1" applyAlignment="1">
      <alignment horizontal="left"/>
    </xf>
    <xf numFmtId="44" fontId="43" fillId="40" borderId="2" xfId="2" applyFont="1" applyFill="1" applyBorder="1" applyAlignment="1"/>
    <xf numFmtId="44" fontId="43" fillId="40" borderId="3" xfId="2" applyFont="1" applyFill="1" applyBorder="1" applyAlignment="1"/>
    <xf numFmtId="44" fontId="0" fillId="40" borderId="3" xfId="2" applyFont="1" applyFill="1" applyBorder="1" applyAlignment="1"/>
    <xf numFmtId="44" fontId="3" fillId="40" borderId="4" xfId="2" applyFont="1" applyFill="1" applyBorder="1" applyAlignment="1"/>
    <xf numFmtId="44" fontId="3" fillId="40" borderId="0" xfId="2" applyFont="1" applyFill="1" applyBorder="1" applyAlignment="1"/>
    <xf numFmtId="44" fontId="0" fillId="40" borderId="8" xfId="2" applyFont="1" applyFill="1" applyBorder="1" applyAlignment="1"/>
    <xf numFmtId="44" fontId="12" fillId="7" borderId="7" xfId="2" applyFont="1" applyFill="1" applyBorder="1" applyAlignment="1">
      <alignment wrapText="1"/>
    </xf>
    <xf numFmtId="44" fontId="12" fillId="7" borderId="29" xfId="2" applyFont="1" applyFill="1" applyBorder="1" applyAlignment="1">
      <alignment wrapText="1"/>
    </xf>
    <xf numFmtId="44" fontId="24" fillId="7" borderId="32" xfId="2" applyFont="1" applyFill="1" applyBorder="1" applyAlignment="1">
      <alignment wrapText="1"/>
    </xf>
    <xf numFmtId="44" fontId="24" fillId="7" borderId="33" xfId="2" applyFont="1" applyFill="1" applyBorder="1" applyAlignment="1">
      <alignment wrapText="1"/>
    </xf>
    <xf numFmtId="44" fontId="12" fillId="3" borderId="35" xfId="2" applyFont="1" applyFill="1" applyBorder="1" applyAlignment="1"/>
    <xf numFmtId="44" fontId="12" fillId="3" borderId="11" xfId="2" applyFont="1" applyFill="1" applyBorder="1" applyAlignment="1"/>
    <xf numFmtId="44" fontId="12" fillId="3" borderId="1" xfId="2" applyFont="1" applyFill="1" applyBorder="1" applyAlignment="1"/>
    <xf numFmtId="44" fontId="8" fillId="0" borderId="35" xfId="2" applyFont="1" applyFill="1" applyBorder="1" applyAlignment="1" applyProtection="1">
      <alignment horizontal="center" vertical="center"/>
    </xf>
    <xf numFmtId="44" fontId="8" fillId="0" borderId="1" xfId="2" applyFont="1" applyFill="1" applyBorder="1" applyAlignment="1" applyProtection="1">
      <alignment horizontal="center" vertical="center"/>
    </xf>
    <xf numFmtId="44" fontId="8" fillId="0" borderId="0" xfId="2" applyFont="1" applyFill="1" applyBorder="1" applyAlignment="1" applyProtection="1">
      <alignment horizontal="center" vertical="center"/>
    </xf>
    <xf numFmtId="44" fontId="8" fillId="0" borderId="0" xfId="2" applyFont="1" applyFill="1" applyBorder="1" applyAlignment="1"/>
    <xf numFmtId="44" fontId="8" fillId="0" borderId="0" xfId="2" applyFont="1" applyFill="1" applyBorder="1"/>
    <xf numFmtId="44" fontId="0" fillId="0" borderId="0" xfId="2" applyFont="1" applyFill="1" applyBorder="1"/>
    <xf numFmtId="44" fontId="0" fillId="0" borderId="0" xfId="2" applyFont="1" applyFill="1"/>
    <xf numFmtId="44" fontId="12" fillId="0" borderId="11" xfId="2" applyFont="1" applyFill="1" applyBorder="1" applyAlignment="1"/>
    <xf numFmtId="9" fontId="12" fillId="4" borderId="1" xfId="45" applyFont="1" applyFill="1" applyBorder="1" applyAlignment="1">
      <alignment horizontal="center"/>
    </xf>
    <xf numFmtId="9" fontId="12" fillId="5" borderId="1" xfId="45" applyFont="1" applyFill="1" applyBorder="1" applyAlignment="1">
      <alignment horizontal="center"/>
    </xf>
    <xf numFmtId="165" fontId="12" fillId="4" borderId="1" xfId="0" applyNumberFormat="1" applyFont="1" applyFill="1" applyBorder="1" applyAlignment="1">
      <alignment horizontal="center"/>
    </xf>
    <xf numFmtId="2" fontId="14" fillId="6" borderId="0" xfId="0" applyNumberFormat="1" applyFont="1" applyFill="1" applyAlignment="1">
      <alignment horizontal="center" vertical="center" wrapText="1"/>
    </xf>
    <xf numFmtId="44" fontId="14" fillId="0" borderId="1" xfId="2" applyFont="1" applyFill="1" applyBorder="1" applyAlignment="1" applyProtection="1">
      <alignment horizontal="left" wrapText="1"/>
      <protection locked="0"/>
    </xf>
    <xf numFmtId="44" fontId="14" fillId="0" borderId="1" xfId="2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9" fontId="8" fillId="3" borderId="1" xfId="45" applyFont="1" applyFill="1" applyBorder="1" applyAlignment="1" applyProtection="1">
      <alignment horizontal="center" vertical="center"/>
    </xf>
    <xf numFmtId="9" fontId="8" fillId="0" borderId="1" xfId="45" applyFont="1" applyFill="1" applyBorder="1" applyAlignment="1" applyProtection="1">
      <alignment horizontal="center" vertical="center"/>
    </xf>
    <xf numFmtId="43" fontId="0" fillId="40" borderId="3" xfId="46" applyFont="1" applyFill="1" applyBorder="1" applyAlignment="1"/>
    <xf numFmtId="43" fontId="0" fillId="40" borderId="8" xfId="46" applyFont="1" applyFill="1" applyBorder="1" applyAlignment="1"/>
    <xf numFmtId="43" fontId="12" fillId="7" borderId="29" xfId="46" applyFont="1" applyFill="1" applyBorder="1" applyAlignment="1">
      <alignment wrapText="1"/>
    </xf>
    <xf numFmtId="43" fontId="24" fillId="7" borderId="33" xfId="46" applyFont="1" applyFill="1" applyBorder="1" applyAlignment="1">
      <alignment wrapText="1"/>
    </xf>
    <xf numFmtId="43" fontId="8" fillId="3" borderId="1" xfId="46" applyFont="1" applyFill="1" applyBorder="1" applyAlignment="1" applyProtection="1">
      <alignment horizontal="center" vertical="center"/>
    </xf>
    <xf numFmtId="43" fontId="8" fillId="0" borderId="1" xfId="46" applyFont="1" applyFill="1" applyBorder="1" applyAlignment="1" applyProtection="1">
      <alignment horizontal="center" vertical="center"/>
    </xf>
    <xf numFmtId="43" fontId="8" fillId="0" borderId="0" xfId="46" applyFont="1" applyFill="1" applyBorder="1" applyAlignment="1" applyProtection="1">
      <alignment horizontal="center" vertical="center"/>
    </xf>
    <xf numFmtId="43" fontId="8" fillId="0" borderId="0" xfId="46" applyFont="1" applyBorder="1" applyAlignment="1"/>
    <xf numFmtId="43" fontId="8" fillId="0" borderId="0" xfId="46" applyFont="1" applyBorder="1"/>
    <xf numFmtId="43" fontId="0" fillId="0" borderId="0" xfId="46" applyFont="1" applyBorder="1"/>
    <xf numFmtId="43" fontId="0" fillId="0" borderId="0" xfId="46" applyFont="1"/>
    <xf numFmtId="14" fontId="0" fillId="40" borderId="3" xfId="0" applyNumberFormat="1" applyFill="1" applyBorder="1"/>
    <xf numFmtId="14" fontId="0" fillId="40" borderId="8" xfId="0" applyNumberFormat="1" applyFill="1" applyBorder="1"/>
    <xf numFmtId="14" fontId="12" fillId="7" borderId="29" xfId="0" applyNumberFormat="1" applyFont="1" applyFill="1" applyBorder="1" applyAlignment="1">
      <alignment wrapText="1"/>
    </xf>
    <xf numFmtId="14" fontId="24" fillId="7" borderId="33" xfId="0" applyNumberFormat="1" applyFont="1" applyFill="1" applyBorder="1" applyAlignment="1">
      <alignment wrapText="1"/>
    </xf>
    <xf numFmtId="14" fontId="8" fillId="3" borderId="1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8" fillId="0" borderId="0" xfId="0" applyNumberFormat="1" applyFont="1"/>
    <xf numFmtId="14" fontId="0" fillId="0" borderId="0" xfId="0" applyNumberFormat="1"/>
    <xf numFmtId="0" fontId="12" fillId="7" borderId="39" xfId="0" applyFont="1" applyFill="1" applyBorder="1" applyAlignment="1">
      <alignment horizontal="center" wrapText="1"/>
    </xf>
    <xf numFmtId="0" fontId="0" fillId="0" borderId="37" xfId="0" applyBorder="1"/>
    <xf numFmtId="0" fontId="7" fillId="6" borderId="95" xfId="0" applyFont="1" applyFill="1" applyBorder="1" applyAlignment="1">
      <alignment horizontal="left"/>
    </xf>
    <xf numFmtId="0" fontId="0" fillId="0" borderId="40" xfId="0" applyBorder="1"/>
    <xf numFmtId="0" fontId="16" fillId="6" borderId="4" xfId="0" applyFont="1" applyFill="1" applyBorder="1" applyAlignment="1">
      <alignment horizontal="left"/>
    </xf>
    <xf numFmtId="0" fontId="15" fillId="0" borderId="40" xfId="0" applyFont="1" applyBorder="1"/>
    <xf numFmtId="0" fontId="6" fillId="6" borderId="94" xfId="0" applyFont="1" applyFill="1" applyBorder="1" applyAlignment="1">
      <alignment horizontal="left"/>
    </xf>
    <xf numFmtId="0" fontId="6" fillId="6" borderId="95" xfId="0" applyFont="1" applyFill="1" applyBorder="1" applyAlignment="1">
      <alignment horizontal="right" wrapText="1"/>
    </xf>
    <xf numFmtId="10" fontId="63" fillId="4" borderId="28" xfId="0" applyNumberFormat="1" applyFont="1" applyFill="1" applyBorder="1" applyAlignment="1">
      <alignment vertical="top"/>
    </xf>
    <xf numFmtId="10" fontId="0" fillId="4" borderId="4" xfId="0" applyNumberFormat="1" applyFill="1" applyBorder="1" applyAlignment="1">
      <alignment vertical="top"/>
    </xf>
    <xf numFmtId="10" fontId="0" fillId="4" borderId="94" xfId="0" applyNumberFormat="1" applyFill="1" applyBorder="1" applyAlignment="1">
      <alignment vertical="top"/>
    </xf>
    <xf numFmtId="0" fontId="56" fillId="6" borderId="4" xfId="0" applyFont="1" applyFill="1" applyBorder="1" applyAlignment="1">
      <alignment horizontal="left"/>
    </xf>
    <xf numFmtId="0" fontId="12" fillId="4" borderId="35" xfId="0" applyFont="1" applyFill="1" applyBorder="1" applyAlignment="1">
      <alignment horizontal="center"/>
    </xf>
    <xf numFmtId="0" fontId="12" fillId="0" borderId="36" xfId="0" applyFont="1" applyBorder="1"/>
    <xf numFmtId="167" fontId="12" fillId="5" borderId="92" xfId="0" applyNumberFormat="1" applyFont="1" applyFill="1" applyBorder="1"/>
    <xf numFmtId="0" fontId="12" fillId="5" borderId="92" xfId="0" applyFont="1" applyFill="1" applyBorder="1"/>
    <xf numFmtId="0" fontId="8" fillId="5" borderId="92" xfId="0" applyFont="1" applyFill="1" applyBorder="1" applyAlignment="1" applyProtection="1">
      <alignment horizontal="center"/>
      <protection locked="0"/>
    </xf>
    <xf numFmtId="165" fontId="12" fillId="5" borderId="92" xfId="0" applyNumberFormat="1" applyFont="1" applyFill="1" applyBorder="1"/>
    <xf numFmtId="44" fontId="12" fillId="5" borderId="92" xfId="2" applyFont="1" applyFill="1" applyBorder="1" applyAlignment="1"/>
    <xf numFmtId="9" fontId="12" fillId="5" borderId="92" xfId="45" applyFont="1" applyFill="1" applyBorder="1" applyAlignment="1">
      <alignment horizontal="center"/>
    </xf>
    <xf numFmtId="9" fontId="8" fillId="0" borderId="92" xfId="0" applyNumberFormat="1" applyFont="1" applyBorder="1" applyAlignment="1" applyProtection="1">
      <alignment horizontal="center" vertical="center"/>
      <protection locked="0"/>
    </xf>
    <xf numFmtId="44" fontId="14" fillId="0" borderId="92" xfId="2" applyFont="1" applyFill="1" applyBorder="1" applyAlignment="1" applyProtection="1">
      <alignment horizontal="left"/>
      <protection locked="0"/>
    </xf>
    <xf numFmtId="165" fontId="8" fillId="3" borderId="92" xfId="0" applyNumberFormat="1" applyFont="1" applyFill="1" applyBorder="1" applyAlignment="1">
      <alignment horizontal="center" vertical="center"/>
    </xf>
    <xf numFmtId="44" fontId="8" fillId="0" borderId="91" xfId="2" applyFont="1" applyFill="1" applyBorder="1" applyAlignment="1" applyProtection="1">
      <alignment horizontal="center" vertical="center"/>
    </xf>
    <xf numFmtId="44" fontId="12" fillId="0" borderId="96" xfId="2" applyFont="1" applyFill="1" applyBorder="1" applyAlignment="1"/>
    <xf numFmtId="44" fontId="8" fillId="0" borderId="92" xfId="2" applyFont="1" applyFill="1" applyBorder="1" applyAlignment="1" applyProtection="1">
      <alignment horizontal="center" vertical="center"/>
    </xf>
    <xf numFmtId="9" fontId="8" fillId="0" borderId="92" xfId="45" applyFont="1" applyFill="1" applyBorder="1" applyAlignment="1" applyProtection="1">
      <alignment horizontal="center" vertical="center"/>
    </xf>
    <xf numFmtId="165" fontId="8" fillId="0" borderId="92" xfId="0" applyNumberFormat="1" applyFont="1" applyBorder="1" applyAlignment="1">
      <alignment horizontal="center" vertical="center"/>
    </xf>
    <xf numFmtId="43" fontId="8" fillId="0" borderId="92" xfId="46" applyFont="1" applyFill="1" applyBorder="1" applyAlignment="1" applyProtection="1">
      <alignment horizontal="center" vertical="center"/>
    </xf>
    <xf numFmtId="14" fontId="8" fillId="0" borderId="92" xfId="0" applyNumberFormat="1" applyFont="1" applyBorder="1" applyAlignment="1">
      <alignment horizontal="center" vertical="center"/>
    </xf>
    <xf numFmtId="0" fontId="12" fillId="0" borderId="92" xfId="0" applyFont="1" applyBorder="1"/>
    <xf numFmtId="0" fontId="12" fillId="0" borderId="93" xfId="0" applyFont="1" applyBorder="1"/>
    <xf numFmtId="0" fontId="55" fillId="6" borderId="9" xfId="0" applyFont="1" applyFill="1" applyBorder="1" applyAlignment="1">
      <alignment horizontal="left"/>
    </xf>
    <xf numFmtId="0" fontId="5" fillId="6" borderId="97" xfId="0" applyFont="1" applyFill="1" applyBorder="1" applyAlignment="1">
      <alignment horizontal="left"/>
    </xf>
    <xf numFmtId="170" fontId="56" fillId="4" borderId="1" xfId="2" applyNumberFormat="1" applyFont="1" applyFill="1" applyBorder="1" applyAlignment="1" applyProtection="1">
      <alignment horizontal="left"/>
    </xf>
    <xf numFmtId="1" fontId="12" fillId="5" borderId="35" xfId="0" applyNumberFormat="1" applyFont="1" applyFill="1" applyBorder="1" applyAlignment="1">
      <alignment horizontal="center"/>
    </xf>
    <xf numFmtId="1" fontId="12" fillId="5" borderId="9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/>
    </xf>
    <xf numFmtId="49" fontId="8" fillId="5" borderId="92" xfId="0" applyNumberFormat="1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4" fontId="17" fillId="6" borderId="3" xfId="0" applyNumberFormat="1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14" fontId="17" fillId="6" borderId="10" xfId="0" applyNumberFormat="1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14" fontId="17" fillId="6" borderId="0" xfId="0" applyNumberFormat="1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14" fontId="18" fillId="6" borderId="0" xfId="0" applyNumberFormat="1" applyFont="1" applyFill="1" applyAlignment="1">
      <alignment horizontal="center"/>
    </xf>
    <xf numFmtId="0" fontId="5" fillId="6" borderId="8" xfId="0" applyFont="1" applyFill="1" applyBorder="1" applyAlignment="1">
      <alignment horizontal="center"/>
    </xf>
    <xf numFmtId="14" fontId="17" fillId="6" borderId="8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14" fontId="13" fillId="3" borderId="6" xfId="0" applyNumberFormat="1" applyFont="1" applyFill="1" applyBorder="1" applyAlignment="1">
      <alignment horizontal="center" wrapText="1"/>
    </xf>
    <xf numFmtId="14" fontId="8" fillId="4" borderId="1" xfId="0" applyNumberFormat="1" applyFont="1" applyFill="1" applyBorder="1" applyAlignment="1">
      <alignment horizontal="center"/>
    </xf>
    <xf numFmtId="14" fontId="12" fillId="5" borderId="1" xfId="0" applyNumberFormat="1" applyFont="1" applyFill="1" applyBorder="1" applyAlignment="1">
      <alignment horizontal="center"/>
    </xf>
    <xf numFmtId="14" fontId="12" fillId="5" borderId="92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44" fontId="8" fillId="4" borderId="1" xfId="2" quotePrefix="1" applyFont="1" applyFill="1" applyBorder="1" applyAlignment="1" applyProtection="1">
      <alignment horizontal="center" vertical="center"/>
      <protection locked="0"/>
    </xf>
    <xf numFmtId="44" fontId="8" fillId="5" borderId="1" xfId="2" quotePrefix="1" applyFont="1" applyFill="1" applyBorder="1" applyAlignment="1" applyProtection="1">
      <alignment horizontal="center" vertical="center"/>
      <protection locked="0"/>
    </xf>
    <xf numFmtId="44" fontId="8" fillId="5" borderId="1" xfId="2" applyFont="1" applyFill="1" applyBorder="1" applyAlignment="1" applyProtection="1">
      <alignment horizontal="center" vertical="center"/>
      <protection locked="0"/>
    </xf>
    <xf numFmtId="44" fontId="8" fillId="5" borderId="92" xfId="2" applyFont="1" applyFill="1" applyBorder="1" applyAlignment="1" applyProtection="1">
      <alignment horizontal="center" vertical="center"/>
      <protection locked="0"/>
    </xf>
    <xf numFmtId="0" fontId="6" fillId="39" borderId="2" xfId="0" applyFont="1" applyFill="1" applyBorder="1" applyAlignment="1">
      <alignment horizontal="center" vertical="center" wrapText="1"/>
    </xf>
    <xf numFmtId="0" fontId="6" fillId="39" borderId="37" xfId="0" applyFont="1" applyFill="1" applyBorder="1" applyAlignment="1">
      <alignment horizontal="center" vertical="center" wrapText="1"/>
    </xf>
    <xf numFmtId="0" fontId="6" fillId="39" borderId="94" xfId="0" applyFont="1" applyFill="1" applyBorder="1" applyAlignment="1">
      <alignment horizontal="center" vertical="center" wrapText="1"/>
    </xf>
    <xf numFmtId="0" fontId="6" fillId="39" borderId="38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5" xfId="0" applyFont="1" applyFill="1" applyBorder="1" applyAlignment="1">
      <alignment horizontal="left"/>
    </xf>
    <xf numFmtId="14" fontId="7" fillId="4" borderId="30" xfId="0" applyNumberFormat="1" applyFont="1" applyFill="1" applyBorder="1" applyAlignment="1">
      <alignment horizontal="center" vertical="center"/>
    </xf>
    <xf numFmtId="14" fontId="7" fillId="4" borderId="31" xfId="0" applyNumberFormat="1" applyFont="1" applyFill="1" applyBorder="1" applyAlignment="1">
      <alignment horizontal="center" vertical="center"/>
    </xf>
    <xf numFmtId="14" fontId="7" fillId="4" borderId="44" xfId="0" applyNumberFormat="1" applyFont="1" applyFill="1" applyBorder="1" applyAlignment="1">
      <alignment horizontal="center" vertical="center"/>
    </xf>
    <xf numFmtId="0" fontId="59" fillId="4" borderId="30" xfId="0" applyFont="1" applyFill="1" applyBorder="1" applyAlignment="1">
      <alignment horizontal="right" vertical="center" wrapText="1"/>
    </xf>
    <xf numFmtId="0" fontId="59" fillId="4" borderId="31" xfId="0" applyFont="1" applyFill="1" applyBorder="1" applyAlignment="1">
      <alignment horizontal="right" vertical="center" wrapText="1"/>
    </xf>
    <xf numFmtId="0" fontId="37" fillId="4" borderId="31" xfId="0" applyFont="1" applyFill="1" applyBorder="1" applyAlignment="1">
      <alignment horizontal="center" vertical="center"/>
    </xf>
    <xf numFmtId="0" fontId="37" fillId="4" borderId="44" xfId="0" applyFont="1" applyFill="1" applyBorder="1" applyAlignment="1">
      <alignment horizontal="center" vertical="center"/>
    </xf>
    <xf numFmtId="0" fontId="56" fillId="6" borderId="95" xfId="0" applyFont="1" applyFill="1" applyBorder="1" applyAlignment="1">
      <alignment horizontal="right" wrapText="1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6" fillId="4" borderId="10" xfId="0" applyFont="1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84" fillId="4" borderId="10" xfId="49" applyFill="1" applyBorder="1" applyAlignment="1" applyProtection="1">
      <alignment horizontal="left"/>
    </xf>
    <xf numFmtId="165" fontId="6" fillId="4" borderId="10" xfId="0" applyNumberFormat="1" applyFont="1" applyFill="1" applyBorder="1" applyAlignment="1">
      <alignment horizontal="left"/>
    </xf>
    <xf numFmtId="0" fontId="56" fillId="6" borderId="95" xfId="0" applyFont="1" applyFill="1" applyBorder="1" applyAlignment="1">
      <alignment horizontal="right"/>
    </xf>
    <xf numFmtId="0" fontId="56" fillId="6" borderId="10" xfId="0" applyFont="1" applyFill="1" applyBorder="1" applyAlignment="1">
      <alignment horizontal="right"/>
    </xf>
    <xf numFmtId="0" fontId="6" fillId="6" borderId="10" xfId="0" applyFont="1" applyFill="1" applyBorder="1" applyAlignment="1">
      <alignment horizontal="center"/>
    </xf>
    <xf numFmtId="0" fontId="16" fillId="6" borderId="12" xfId="0" applyFont="1" applyFill="1" applyBorder="1" applyAlignment="1">
      <alignment horizontal="left" wrapText="1"/>
    </xf>
    <xf numFmtId="0" fontId="16" fillId="6" borderId="0" xfId="0" applyFont="1" applyFill="1" applyAlignment="1">
      <alignment horizontal="left" wrapText="1"/>
    </xf>
    <xf numFmtId="49" fontId="6" fillId="4" borderId="9" xfId="0" applyNumberFormat="1" applyFont="1" applyFill="1" applyBorder="1" applyAlignment="1">
      <alignment horizontal="right" wrapText="1"/>
    </xf>
    <xf numFmtId="49" fontId="0" fillId="4" borderId="10" xfId="0" applyNumberFormat="1" applyFill="1" applyBorder="1" applyAlignment="1">
      <alignment horizontal="right"/>
    </xf>
    <xf numFmtId="49" fontId="0" fillId="4" borderId="11" xfId="0" applyNumberFormat="1" applyFill="1" applyBorder="1" applyAlignment="1">
      <alignment horizontal="right"/>
    </xf>
    <xf numFmtId="0" fontId="76" fillId="3" borderId="82" xfId="48" applyFont="1" applyFill="1" applyBorder="1" applyAlignment="1">
      <alignment horizontal="center" wrapText="1"/>
    </xf>
    <xf numFmtId="0" fontId="76" fillId="3" borderId="83" xfId="48" applyFont="1" applyFill="1" applyBorder="1" applyAlignment="1">
      <alignment horizontal="center" wrapText="1"/>
    </xf>
    <xf numFmtId="0" fontId="76" fillId="0" borderId="82" xfId="48" applyFont="1" applyBorder="1" applyAlignment="1">
      <alignment horizontal="center" wrapText="1"/>
    </xf>
    <xf numFmtId="0" fontId="76" fillId="0" borderId="83" xfId="48" applyFont="1" applyBorder="1" applyAlignment="1">
      <alignment horizontal="center" wrapText="1"/>
    </xf>
    <xf numFmtId="0" fontId="79" fillId="55" borderId="2" xfId="47" applyFont="1" applyFill="1" applyBorder="1" applyAlignment="1">
      <alignment horizontal="left"/>
    </xf>
    <xf numFmtId="0" fontId="79" fillId="55" borderId="3" xfId="47" applyFont="1" applyFill="1" applyBorder="1" applyAlignment="1">
      <alignment horizontal="left"/>
    </xf>
    <xf numFmtId="0" fontId="79" fillId="55" borderId="57" xfId="47" applyFont="1" applyFill="1" applyBorder="1" applyAlignment="1">
      <alignment horizontal="left"/>
    </xf>
    <xf numFmtId="0" fontId="79" fillId="55" borderId="58" xfId="47" applyFont="1" applyFill="1" applyBorder="1" applyAlignment="1">
      <alignment horizontal="left"/>
    </xf>
    <xf numFmtId="169" fontId="80" fillId="55" borderId="28" xfId="48" applyNumberFormat="1" applyFont="1" applyFill="1" applyBorder="1" applyAlignment="1">
      <alignment horizontal="center" vertical="center" wrapText="1"/>
    </xf>
    <xf numFmtId="169" fontId="80" fillId="55" borderId="15" xfId="48" applyNumberFormat="1" applyFont="1" applyFill="1" applyBorder="1" applyAlignment="1">
      <alignment horizontal="center" vertical="center" wrapText="1"/>
    </xf>
    <xf numFmtId="169" fontId="80" fillId="55" borderId="59" xfId="48" applyNumberFormat="1" applyFont="1" applyFill="1" applyBorder="1" applyAlignment="1">
      <alignment horizontal="center" vertical="center" wrapText="1"/>
    </xf>
    <xf numFmtId="169" fontId="80" fillId="55" borderId="64" xfId="48" applyNumberFormat="1" applyFont="1" applyFill="1" applyBorder="1" applyAlignment="1">
      <alignment horizontal="center" vertical="center" wrapText="1"/>
    </xf>
    <xf numFmtId="169" fontId="80" fillId="55" borderId="65" xfId="48" applyNumberFormat="1" applyFont="1" applyFill="1" applyBorder="1" applyAlignment="1">
      <alignment horizontal="center" vertical="center" wrapText="1"/>
    </xf>
    <xf numFmtId="169" fontId="80" fillId="55" borderId="66" xfId="48" applyNumberFormat="1" applyFont="1" applyFill="1" applyBorder="1" applyAlignment="1">
      <alignment horizontal="center" vertical="center" wrapText="1"/>
    </xf>
    <xf numFmtId="0" fontId="67" fillId="4" borderId="60" xfId="48" applyFont="1" applyFill="1" applyBorder="1" applyAlignment="1">
      <alignment horizontal="center" vertical="center" wrapText="1"/>
    </xf>
    <xf numFmtId="0" fontId="67" fillId="4" borderId="61" xfId="48" applyFont="1" applyFill="1" applyBorder="1" applyAlignment="1">
      <alignment horizontal="center" vertical="center" wrapText="1"/>
    </xf>
    <xf numFmtId="0" fontId="68" fillId="5" borderId="62" xfId="48" applyFont="1" applyFill="1" applyBorder="1" applyAlignment="1">
      <alignment horizontal="center" vertical="center"/>
    </xf>
    <xf numFmtId="0" fontId="68" fillId="5" borderId="15" xfId="48" applyFont="1" applyFill="1" applyBorder="1" applyAlignment="1">
      <alignment horizontal="center" vertical="center"/>
    </xf>
    <xf numFmtId="0" fontId="68" fillId="5" borderId="63" xfId="48" applyFont="1" applyFill="1" applyBorder="1" applyAlignment="1">
      <alignment horizontal="center" vertical="center"/>
    </xf>
    <xf numFmtId="0" fontId="69" fillId="3" borderId="67" xfId="48" applyFont="1" applyFill="1" applyBorder="1" applyAlignment="1">
      <alignment horizontal="center" vertical="center" wrapText="1"/>
    </xf>
    <xf numFmtId="0" fontId="69" fillId="3" borderId="68" xfId="48" applyFont="1" applyFill="1" applyBorder="1" applyAlignment="1">
      <alignment horizontal="center" vertical="center" wrapText="1"/>
    </xf>
    <xf numFmtId="0" fontId="73" fillId="3" borderId="30" xfId="48" applyFont="1" applyFill="1" applyBorder="1" applyAlignment="1">
      <alignment horizontal="center" vertical="center" wrapText="1"/>
    </xf>
    <xf numFmtId="0" fontId="73" fillId="3" borderId="44" xfId="48" applyFont="1" applyFill="1" applyBorder="1" applyAlignment="1">
      <alignment horizontal="center" vertical="center" wrapText="1"/>
    </xf>
    <xf numFmtId="0" fontId="73" fillId="3" borderId="30" xfId="48" applyFont="1" applyFill="1" applyBorder="1" applyAlignment="1">
      <alignment horizontal="center" vertical="center"/>
    </xf>
    <xf numFmtId="0" fontId="73" fillId="3" borderId="31" xfId="48" applyFont="1" applyFill="1" applyBorder="1" applyAlignment="1">
      <alignment horizontal="center" vertical="center"/>
    </xf>
    <xf numFmtId="0" fontId="73" fillId="3" borderId="44" xfId="48" applyFont="1" applyFill="1" applyBorder="1" applyAlignment="1">
      <alignment horizontal="center" vertical="center"/>
    </xf>
    <xf numFmtId="0" fontId="44" fillId="4" borderId="30" xfId="0" applyFont="1" applyFill="1" applyBorder="1" applyAlignment="1">
      <alignment horizontal="center"/>
    </xf>
    <xf numFmtId="0" fontId="44" fillId="4" borderId="31" xfId="0" applyFont="1" applyFill="1" applyBorder="1" applyAlignment="1">
      <alignment horizontal="center"/>
    </xf>
    <xf numFmtId="0" fontId="44" fillId="4" borderId="44" xfId="0" applyFont="1" applyFill="1" applyBorder="1" applyAlignment="1">
      <alignment horizontal="center"/>
    </xf>
    <xf numFmtId="0" fontId="45" fillId="43" borderId="48" xfId="0" applyFont="1" applyFill="1" applyBorder="1" applyAlignment="1">
      <alignment horizontal="center" vertical="center" wrapText="1"/>
    </xf>
    <xf numFmtId="0" fontId="45" fillId="43" borderId="52" xfId="0" applyFont="1" applyFill="1" applyBorder="1" applyAlignment="1">
      <alignment horizontal="center" vertical="center" wrapText="1"/>
    </xf>
    <xf numFmtId="0" fontId="45" fillId="4" borderId="48" xfId="0" applyFont="1" applyFill="1" applyBorder="1" applyAlignment="1">
      <alignment horizontal="center" vertical="center" wrapText="1"/>
    </xf>
    <xf numFmtId="0" fontId="45" fillId="4" borderId="52" xfId="0" applyFont="1" applyFill="1" applyBorder="1" applyAlignment="1">
      <alignment horizontal="center" vertical="center" wrapText="1"/>
    </xf>
    <xf numFmtId="16" fontId="47" fillId="43" borderId="48" xfId="0" applyNumberFormat="1" applyFont="1" applyFill="1" applyBorder="1" applyAlignment="1">
      <alignment horizontal="center" vertical="center" wrapText="1"/>
    </xf>
    <xf numFmtId="0" fontId="47" fillId="43" borderId="52" xfId="0" applyFont="1" applyFill="1" applyBorder="1" applyAlignment="1">
      <alignment horizontal="center" vertical="center" wrapText="1"/>
    </xf>
    <xf numFmtId="16" fontId="47" fillId="43" borderId="49" xfId="0" applyNumberFormat="1" applyFont="1" applyFill="1" applyBorder="1" applyAlignment="1">
      <alignment horizontal="center" vertical="center" wrapText="1"/>
    </xf>
    <xf numFmtId="0" fontId="47" fillId="43" borderId="53" xfId="0" applyFont="1" applyFill="1" applyBorder="1" applyAlignment="1">
      <alignment horizontal="center" vertical="center" wrapText="1"/>
    </xf>
    <xf numFmtId="0" fontId="45" fillId="43" borderId="48" xfId="0" applyFont="1" applyFill="1" applyBorder="1" applyAlignment="1">
      <alignment horizontal="center" vertical="top" wrapText="1"/>
    </xf>
    <xf numFmtId="0" fontId="45" fillId="43" borderId="52" xfId="0" applyFont="1" applyFill="1" applyBorder="1" applyAlignment="1">
      <alignment horizontal="center" vertical="top" wrapText="1"/>
    </xf>
    <xf numFmtId="0" fontId="45" fillId="49" borderId="48" xfId="0" applyFont="1" applyFill="1" applyBorder="1" applyAlignment="1">
      <alignment horizontal="center" vertical="center" wrapText="1"/>
    </xf>
    <xf numFmtId="0" fontId="45" fillId="49" borderId="52" xfId="0" applyFont="1" applyFill="1" applyBorder="1" applyAlignment="1">
      <alignment horizontal="center" vertical="center" wrapText="1"/>
    </xf>
    <xf numFmtId="0" fontId="45" fillId="5" borderId="48" xfId="0" applyFont="1" applyFill="1" applyBorder="1" applyAlignment="1">
      <alignment horizontal="center" vertical="top" wrapText="1"/>
    </xf>
    <xf numFmtId="0" fontId="45" fillId="5" borderId="52" xfId="0" applyFont="1" applyFill="1" applyBorder="1" applyAlignment="1">
      <alignment horizontal="center" vertical="top" wrapText="1"/>
    </xf>
    <xf numFmtId="0" fontId="45" fillId="49" borderId="54" xfId="0" applyFont="1" applyFill="1" applyBorder="1" applyAlignment="1">
      <alignment horizontal="center" vertical="center" wrapText="1"/>
    </xf>
    <xf numFmtId="0" fontId="40" fillId="45" borderId="30" xfId="0" applyFont="1" applyFill="1" applyBorder="1" applyAlignment="1">
      <alignment horizontal="center" vertical="center"/>
    </xf>
    <xf numFmtId="0" fontId="40" fillId="45" borderId="44" xfId="0" applyFont="1" applyFill="1" applyBorder="1" applyAlignment="1">
      <alignment horizontal="center" vertical="center"/>
    </xf>
    <xf numFmtId="0" fontId="45" fillId="44" borderId="48" xfId="0" applyFont="1" applyFill="1" applyBorder="1" applyAlignment="1">
      <alignment horizontal="center" vertical="center" wrapText="1"/>
    </xf>
    <xf numFmtId="0" fontId="45" fillId="44" borderId="52" xfId="0" applyFont="1" applyFill="1" applyBorder="1" applyAlignment="1">
      <alignment horizontal="center" vertical="center" wrapText="1"/>
    </xf>
    <xf numFmtId="16" fontId="47" fillId="43" borderId="52" xfId="0" applyNumberFormat="1" applyFont="1" applyFill="1" applyBorder="1" applyAlignment="1">
      <alignment horizontal="center" vertical="center" wrapText="1"/>
    </xf>
    <xf numFmtId="16" fontId="47" fillId="43" borderId="53" xfId="0" applyNumberFormat="1" applyFont="1" applyFill="1" applyBorder="1" applyAlignment="1">
      <alignment horizontal="center" vertical="center" wrapText="1"/>
    </xf>
    <xf numFmtId="0" fontId="45" fillId="47" borderId="48" xfId="0" applyFont="1" applyFill="1" applyBorder="1" applyAlignment="1">
      <alignment horizontal="center" vertical="center" wrapText="1"/>
    </xf>
    <xf numFmtId="0" fontId="45" fillId="47" borderId="52" xfId="0" applyFont="1" applyFill="1" applyBorder="1" applyAlignment="1">
      <alignment horizontal="center" vertical="center" wrapText="1"/>
    </xf>
    <xf numFmtId="16" fontId="47" fillId="47" borderId="48" xfId="0" applyNumberFormat="1" applyFont="1" applyFill="1" applyBorder="1" applyAlignment="1">
      <alignment horizontal="center" vertical="center"/>
    </xf>
    <xf numFmtId="16" fontId="47" fillId="47" borderId="52" xfId="0" applyNumberFormat="1" applyFont="1" applyFill="1" applyBorder="1" applyAlignment="1">
      <alignment horizontal="center" vertical="center"/>
    </xf>
    <xf numFmtId="16" fontId="47" fillId="47" borderId="49" xfId="0" applyNumberFormat="1" applyFont="1" applyFill="1" applyBorder="1" applyAlignment="1">
      <alignment horizontal="center" vertical="center" wrapText="1"/>
    </xf>
    <xf numFmtId="16" fontId="47" fillId="47" borderId="53" xfId="0" applyNumberFormat="1" applyFont="1" applyFill="1" applyBorder="1" applyAlignment="1">
      <alignment horizontal="center" vertical="center" wrapText="1"/>
    </xf>
    <xf numFmtId="16" fontId="47" fillId="44" borderId="48" xfId="0" applyNumberFormat="1" applyFont="1" applyFill="1" applyBorder="1" applyAlignment="1">
      <alignment horizontal="center" vertical="center" wrapText="1"/>
    </xf>
    <xf numFmtId="16" fontId="47" fillId="44" borderId="52" xfId="0" applyNumberFormat="1" applyFont="1" applyFill="1" applyBorder="1" applyAlignment="1">
      <alignment horizontal="center" vertical="center" wrapText="1"/>
    </xf>
    <xf numFmtId="16" fontId="47" fillId="44" borderId="49" xfId="0" applyNumberFormat="1" applyFont="1" applyFill="1" applyBorder="1" applyAlignment="1">
      <alignment horizontal="center" vertical="center" wrapText="1"/>
    </xf>
    <xf numFmtId="16" fontId="47" fillId="44" borderId="53" xfId="0" applyNumberFormat="1" applyFont="1" applyFill="1" applyBorder="1" applyAlignment="1">
      <alignment horizontal="center" vertical="center" wrapText="1"/>
    </xf>
    <xf numFmtId="0" fontId="45" fillId="4" borderId="48" xfId="0" applyFont="1" applyFill="1" applyBorder="1" applyAlignment="1">
      <alignment horizontal="center" wrapText="1"/>
    </xf>
    <xf numFmtId="0" fontId="45" fillId="4" borderId="52" xfId="0" applyFont="1" applyFill="1" applyBorder="1" applyAlignment="1">
      <alignment horizontal="center" wrapText="1"/>
    </xf>
    <xf numFmtId="16" fontId="47" fillId="44" borderId="48" xfId="0" applyNumberFormat="1" applyFont="1" applyFill="1" applyBorder="1" applyAlignment="1">
      <alignment horizontal="center" wrapText="1"/>
    </xf>
    <xf numFmtId="16" fontId="47" fillId="44" borderId="52" xfId="0" applyNumberFormat="1" applyFont="1" applyFill="1" applyBorder="1" applyAlignment="1">
      <alignment horizontal="center" wrapText="1"/>
    </xf>
    <xf numFmtId="16" fontId="47" fillId="44" borderId="49" xfId="0" applyNumberFormat="1" applyFont="1" applyFill="1" applyBorder="1" applyAlignment="1">
      <alignment horizontal="center" wrapText="1"/>
    </xf>
    <xf numFmtId="16" fontId="47" fillId="44" borderId="53" xfId="0" applyNumberFormat="1" applyFont="1" applyFill="1" applyBorder="1" applyAlignment="1">
      <alignment horizontal="center" wrapText="1"/>
    </xf>
  </cellXfs>
  <cellStyles count="50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46" builtinId="3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49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 xr:uid="{00000000-0005-0000-0000-000026000000}"/>
    <cellStyle name="Normal 3" xfId="47" xr:uid="{8BBD1A6F-FB35-443D-8702-BBCC6A0FD71C}"/>
    <cellStyle name="Normal 3 2" xfId="48" xr:uid="{F48996AC-58C3-4D1C-BD3E-6974BFD89841}"/>
    <cellStyle name="Normal_UNFI &amp; RB Item Codes" xfId="3" xr:uid="{00000000-0005-0000-0000-000027000000}"/>
    <cellStyle name="Note" xfId="18" builtinId="10" customBuiltin="1"/>
    <cellStyle name="Output" xfId="13" builtinId="21" customBuiltin="1"/>
    <cellStyle name="Percent" xfId="45" builtinId="5"/>
    <cellStyle name="Title" xfId="4" builtinId="15" customBuiltin="1"/>
    <cellStyle name="Total" xfId="20" builtinId="25" customBuiltin="1"/>
    <cellStyle name="Warning Text" xfId="17" builtinId="11" customBuiltin="1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24994659260841701"/>
      </font>
    </dxf>
  </dxfs>
  <tableStyles count="2" defaultTableStyle="TableStyleMedium2" defaultPivotStyle="PivotStyleLight16">
    <tableStyle name="Table Style 1" pivot="0" count="0" xr9:uid="{00000000-0011-0000-FFFF-FFFF00000000}"/>
    <tableStyle name="Table Style 2" pivot="0" count="1" xr9:uid="{00000000-0011-0000-FFFF-FFFF01000000}">
      <tableStyleElement type="secondRowStripe" dxfId="3"/>
    </tableStyle>
  </tableStyles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57150</xdr:rowOff>
        </xdr:from>
        <xdr:to>
          <xdr:col>3</xdr:col>
          <xdr:colOff>476250</xdr:colOff>
          <xdr:row>2</xdr:row>
          <xdr:rowOff>0</xdr:rowOff>
        </xdr:to>
        <xdr:sp macro="" textlink="">
          <xdr:nvSpPr>
            <xdr:cNvPr id="1027" name="ComboBox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114300</xdr:rowOff>
        </xdr:from>
        <xdr:to>
          <xdr:col>1</xdr:col>
          <xdr:colOff>590550</xdr:colOff>
          <xdr:row>13</xdr:row>
          <xdr:rowOff>57150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UNFI Billing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171450</xdr:rowOff>
        </xdr:from>
        <xdr:to>
          <xdr:col>3</xdr:col>
          <xdr:colOff>590550</xdr:colOff>
          <xdr:row>12</xdr:row>
          <xdr:rowOff>152400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Vendor credit memo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11</xdr:row>
          <xdr:rowOff>171450</xdr:rowOff>
        </xdr:from>
        <xdr:to>
          <xdr:col>4</xdr:col>
          <xdr:colOff>1066800</xdr:colOff>
          <xdr:row>12</xdr:row>
          <xdr:rowOff>133350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Jimbos credit memo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1714500</xdr:colOff>
          <xdr:row>11</xdr:row>
          <xdr:rowOff>114300</xdr:rowOff>
        </xdr:from>
        <xdr:to>
          <xdr:col>6</xdr:col>
          <xdr:colOff>228600</xdr:colOff>
          <xdr:row>12</xdr:row>
          <xdr:rowOff>152400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Invoice Vendor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1</xdr:row>
      <xdr:rowOff>162984</xdr:rowOff>
    </xdr:from>
    <xdr:to>
      <xdr:col>4</xdr:col>
      <xdr:colOff>311313</xdr:colOff>
      <xdr:row>3</xdr:row>
      <xdr:rowOff>132394</xdr:rowOff>
    </xdr:to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36645"/>
        <a:stretch/>
      </xdr:blipFill>
      <xdr:spPr bwMode="auto">
        <a:xfrm>
          <a:off x="152401" y="315384"/>
          <a:ext cx="2873538" cy="426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435760</xdr:colOff>
      <xdr:row>49</xdr:row>
      <xdr:rowOff>150622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60" cy="9018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10" Type="http://schemas.openxmlformats.org/officeDocument/2006/relationships/comments" Target="../comments1.xml"/><Relationship Id="rId4" Type="http://schemas.openxmlformats.org/officeDocument/2006/relationships/control" Target="../activeX/activeX1.xml"/><Relationship Id="rId9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  <pageSetUpPr fitToPage="1"/>
  </sheetPr>
  <dimension ref="A1:AG366"/>
  <sheetViews>
    <sheetView zoomScale="90" zoomScaleNormal="90" workbookViewId="0">
      <selection activeCell="Q22" sqref="Q22"/>
    </sheetView>
  </sheetViews>
  <sheetFormatPr defaultRowHeight="15"/>
  <cols>
    <col min="1" max="1" width="15.7109375" style="6" customWidth="1"/>
    <col min="2" max="2" width="15.85546875" style="6" customWidth="1"/>
    <col min="3" max="3" width="7.7109375" style="6" bestFit="1" customWidth="1"/>
    <col min="4" max="4" width="10.5703125" style="19" customWidth="1"/>
    <col min="5" max="5" width="31.28515625" style="6" bestFit="1" customWidth="1"/>
    <col min="6" max="6" width="7.85546875" style="6" customWidth="1"/>
    <col min="7" max="7" width="9.28515625" style="6" customWidth="1"/>
    <col min="8" max="8" width="8" bestFit="1" customWidth="1"/>
    <col min="9" max="9" width="8" style="278" customWidth="1"/>
    <col min="10" max="10" width="6" style="282" customWidth="1"/>
    <col min="11" max="11" width="9.85546875" style="310" customWidth="1"/>
    <col min="12" max="12" width="9.28515625" style="389" customWidth="1"/>
    <col min="13" max="13" width="9.28515625" style="14" customWidth="1"/>
    <col min="14" max="14" width="8.5703125" style="65" customWidth="1"/>
    <col min="15" max="15" width="7.28515625" style="65" customWidth="1"/>
    <col min="16" max="16" width="7.28515625" style="76" customWidth="1"/>
    <col min="17" max="17" width="9.7109375" style="112" customWidth="1"/>
    <col min="18" max="19" width="9.7109375" hidden="1" customWidth="1"/>
    <col min="20" max="20" width="10.85546875" style="302" hidden="1" customWidth="1"/>
    <col min="21" max="21" width="9.28515625" style="302" hidden="1" customWidth="1"/>
    <col min="22" max="22" width="6" style="278" hidden="1" customWidth="1"/>
    <col min="23" max="23" width="7.85546875" hidden="1" customWidth="1"/>
    <col min="24" max="25" width="9" style="65" hidden="1" customWidth="1"/>
    <col min="26" max="26" width="9" hidden="1" customWidth="1"/>
    <col min="27" max="27" width="9" style="323" hidden="1" customWidth="1"/>
    <col min="28" max="28" width="8.7109375" style="331" hidden="1" customWidth="1"/>
    <col min="29" max="29" width="9" style="331" hidden="1" customWidth="1"/>
    <col min="30" max="30" width="11.5703125" hidden="1" customWidth="1"/>
    <col min="31" max="31" width="8" hidden="1" customWidth="1"/>
    <col min="32" max="32" width="9" hidden="1" customWidth="1"/>
  </cols>
  <sheetData>
    <row r="1" spans="1:32" ht="28.9" customHeight="1" thickBot="1">
      <c r="A1" s="8" t="s">
        <v>278</v>
      </c>
      <c r="B1" s="9"/>
      <c r="C1" s="9"/>
      <c r="D1" s="16"/>
      <c r="E1" s="9"/>
      <c r="F1" s="9"/>
      <c r="G1" s="365"/>
      <c r="H1" s="9"/>
      <c r="I1" s="262"/>
      <c r="J1" s="262"/>
      <c r="K1" s="371"/>
      <c r="L1" s="372"/>
      <c r="M1" s="43"/>
      <c r="N1" s="55"/>
      <c r="O1" s="55"/>
      <c r="P1" s="66"/>
      <c r="Q1" s="101"/>
      <c r="R1" s="398" t="s">
        <v>73</v>
      </c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33"/>
    </row>
    <row r="2" spans="1:32" ht="28.9" customHeight="1" thickBot="1">
      <c r="A2" s="334" t="s">
        <v>26</v>
      </c>
      <c r="B2" s="48"/>
      <c r="C2" s="48"/>
      <c r="D2" s="49"/>
      <c r="E2" s="48"/>
      <c r="F2" s="364" t="s">
        <v>29</v>
      </c>
      <c r="G2" s="401"/>
      <c r="H2" s="402"/>
      <c r="I2" s="403"/>
      <c r="J2" s="279"/>
      <c r="K2" s="373"/>
      <c r="L2" s="374"/>
      <c r="M2" s="50"/>
      <c r="N2" s="56"/>
      <c r="O2" s="56"/>
      <c r="P2" s="67"/>
      <c r="Q2" s="102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35"/>
    </row>
    <row r="3" spans="1:32" ht="28.9" customHeight="1">
      <c r="A3" s="90" t="s">
        <v>48</v>
      </c>
      <c r="B3" s="10"/>
      <c r="C3" s="10"/>
      <c r="D3" s="17"/>
      <c r="E3" s="10"/>
      <c r="F3" s="10"/>
      <c r="G3" s="10"/>
      <c r="H3" s="10"/>
      <c r="I3" s="263"/>
      <c r="J3" s="263"/>
      <c r="K3" s="375"/>
      <c r="L3" s="376"/>
      <c r="M3" s="44"/>
      <c r="N3" s="57"/>
      <c r="O3" s="57"/>
      <c r="P3" s="68"/>
      <c r="Q3" s="103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35"/>
    </row>
    <row r="4" spans="1:32" s="38" customFormat="1" ht="28.9" customHeight="1">
      <c r="A4" s="336"/>
      <c r="B4" s="39"/>
      <c r="C4" s="39"/>
      <c r="D4" s="40"/>
      <c r="E4" s="39"/>
      <c r="F4" s="39"/>
      <c r="G4" s="39"/>
      <c r="H4" s="39"/>
      <c r="I4" s="264"/>
      <c r="J4" s="264"/>
      <c r="K4" s="377"/>
      <c r="L4" s="378"/>
      <c r="M4" s="45"/>
      <c r="N4" s="58"/>
      <c r="O4" s="58"/>
      <c r="P4" s="69"/>
      <c r="Q4" s="104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37"/>
    </row>
    <row r="5" spans="1:32" ht="33.75">
      <c r="A5" s="408" t="s">
        <v>233</v>
      </c>
      <c r="B5" s="409"/>
      <c r="C5" s="410"/>
      <c r="D5" s="420" t="s">
        <v>221</v>
      </c>
      <c r="E5" s="421"/>
      <c r="F5" s="422"/>
      <c r="G5" s="366"/>
      <c r="H5" s="10"/>
      <c r="I5" s="265"/>
      <c r="J5" s="263"/>
      <c r="K5" s="375"/>
      <c r="L5" s="376"/>
      <c r="M5" s="44"/>
      <c r="N5" s="57"/>
      <c r="O5" s="57"/>
      <c r="P5" s="68"/>
      <c r="Q5" s="103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35"/>
    </row>
    <row r="6" spans="1:32" ht="28.9" customHeight="1">
      <c r="A6" s="338"/>
      <c r="B6" s="36"/>
      <c r="C6" s="36"/>
      <c r="D6" s="37"/>
      <c r="E6" s="36"/>
      <c r="F6" s="36"/>
      <c r="G6" s="36"/>
      <c r="H6" s="36"/>
      <c r="I6" s="266"/>
      <c r="J6" s="280"/>
      <c r="K6" s="379"/>
      <c r="L6" s="380"/>
      <c r="M6" s="46"/>
      <c r="N6" s="59"/>
      <c r="O6" s="59"/>
      <c r="P6" s="70"/>
      <c r="Q6" s="105"/>
      <c r="R6" s="399"/>
      <c r="S6" s="399"/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  <c r="AE6" s="399"/>
      <c r="AF6" s="335"/>
    </row>
    <row r="7" spans="1:32">
      <c r="A7" s="339" t="s">
        <v>227</v>
      </c>
      <c r="B7" s="191"/>
      <c r="C7" s="417" t="s">
        <v>220</v>
      </c>
      <c r="D7" s="417"/>
      <c r="E7" s="411"/>
      <c r="F7" s="412"/>
      <c r="G7" s="88" t="s">
        <v>60</v>
      </c>
      <c r="H7" s="413"/>
      <c r="I7" s="411"/>
      <c r="J7" s="412"/>
      <c r="K7" s="412"/>
      <c r="L7" s="412"/>
      <c r="M7" s="50" t="s">
        <v>34</v>
      </c>
      <c r="N7" s="414"/>
      <c r="O7" s="412"/>
      <c r="P7" s="412"/>
      <c r="Q7" s="106"/>
      <c r="R7" s="399"/>
      <c r="S7" s="399"/>
      <c r="T7" s="399"/>
      <c r="U7" s="399"/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35"/>
    </row>
    <row r="8" spans="1:32">
      <c r="A8" s="90"/>
      <c r="B8" s="7"/>
      <c r="C8" s="7"/>
      <c r="D8" s="7"/>
      <c r="E8" s="7"/>
      <c r="F8" s="7"/>
      <c r="G8" s="7"/>
      <c r="H8" s="7"/>
      <c r="I8" s="267"/>
      <c r="J8" s="267"/>
      <c r="K8" s="381"/>
      <c r="L8" s="376"/>
      <c r="M8" s="44"/>
      <c r="N8" s="60"/>
      <c r="O8" s="60"/>
      <c r="P8" s="71"/>
      <c r="Q8" s="107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35"/>
    </row>
    <row r="9" spans="1:32">
      <c r="A9" s="415" t="s">
        <v>226</v>
      </c>
      <c r="B9" s="416"/>
      <c r="C9" s="416"/>
      <c r="D9" s="416"/>
      <c r="E9" s="411"/>
      <c r="F9" s="412"/>
      <c r="G9" s="88" t="s">
        <v>224</v>
      </c>
      <c r="H9" s="411"/>
      <c r="I9" s="411"/>
      <c r="J9" s="412"/>
      <c r="K9" s="412"/>
      <c r="L9" s="412"/>
      <c r="M9" s="50" t="s">
        <v>225</v>
      </c>
      <c r="N9" s="414"/>
      <c r="O9" s="412"/>
      <c r="P9" s="412"/>
      <c r="Q9" s="106"/>
      <c r="R9" s="399"/>
      <c r="S9" s="399"/>
      <c r="T9" s="399"/>
      <c r="U9" s="399"/>
      <c r="V9" s="399"/>
      <c r="W9" s="399"/>
      <c r="X9" s="399"/>
      <c r="Y9" s="399"/>
      <c r="Z9" s="399"/>
      <c r="AA9" s="399"/>
      <c r="AB9" s="399"/>
      <c r="AC9" s="399"/>
      <c r="AD9" s="399"/>
      <c r="AE9" s="399"/>
      <c r="AF9" s="335"/>
    </row>
    <row r="10" spans="1:32">
      <c r="A10" s="90"/>
      <c r="B10" s="7"/>
      <c r="C10" s="7"/>
      <c r="D10" s="7"/>
      <c r="E10" s="7"/>
      <c r="F10" s="7"/>
      <c r="G10" s="7"/>
      <c r="H10" s="7"/>
      <c r="I10" s="267"/>
      <c r="J10" s="267"/>
      <c r="K10" s="381"/>
      <c r="L10" s="376"/>
      <c r="M10" s="44"/>
      <c r="N10" s="60"/>
      <c r="O10" s="60"/>
      <c r="P10" s="71"/>
      <c r="Q10" s="107"/>
      <c r="R10" s="399"/>
      <c r="S10" s="399"/>
      <c r="T10" s="399"/>
      <c r="U10" s="399"/>
      <c r="V10" s="399"/>
      <c r="W10" s="399"/>
      <c r="X10" s="399"/>
      <c r="Y10" s="399"/>
      <c r="Z10" s="399"/>
      <c r="AA10" s="399"/>
      <c r="AB10" s="399"/>
      <c r="AC10" s="399"/>
      <c r="AD10" s="399"/>
      <c r="AE10" s="399"/>
      <c r="AF10" s="335"/>
    </row>
    <row r="11" spans="1:32">
      <c r="A11" s="340" t="s">
        <v>232</v>
      </c>
      <c r="B11" s="127"/>
      <c r="C11" s="128"/>
      <c r="D11" s="128"/>
      <c r="E11" s="127"/>
      <c r="F11" s="127"/>
      <c r="G11" s="127"/>
      <c r="H11" s="129"/>
      <c r="I11" s="418" t="s">
        <v>234</v>
      </c>
      <c r="J11" s="419"/>
      <c r="K11" s="419"/>
      <c r="L11" s="419"/>
      <c r="M11" s="419"/>
      <c r="N11" s="419"/>
      <c r="O11" s="419"/>
      <c r="P11" s="419"/>
      <c r="Q11" s="419"/>
      <c r="R11" s="399"/>
      <c r="S11" s="399"/>
      <c r="T11" s="399"/>
      <c r="U11" s="399"/>
      <c r="V11" s="399"/>
      <c r="W11" s="399"/>
      <c r="X11" s="399"/>
      <c r="Y11" s="399"/>
      <c r="Z11" s="399"/>
      <c r="AA11" s="399"/>
      <c r="AB11" s="399"/>
      <c r="AC11" s="399"/>
      <c r="AD11" s="399"/>
      <c r="AE11" s="399"/>
      <c r="AF11" s="335"/>
    </row>
    <row r="12" spans="1:32">
      <c r="A12" s="341"/>
      <c r="B12" s="130"/>
      <c r="C12" s="131"/>
      <c r="D12" s="131"/>
      <c r="E12" s="130"/>
      <c r="F12" s="130"/>
      <c r="G12" s="130"/>
      <c r="H12" s="132"/>
      <c r="I12" s="418"/>
      <c r="J12" s="419"/>
      <c r="K12" s="419"/>
      <c r="L12" s="419"/>
      <c r="M12" s="419"/>
      <c r="N12" s="419"/>
      <c r="O12" s="419"/>
      <c r="P12" s="419"/>
      <c r="Q12" s="419"/>
      <c r="R12" s="399"/>
      <c r="S12" s="399"/>
      <c r="T12" s="399"/>
      <c r="U12" s="399"/>
      <c r="V12" s="399"/>
      <c r="W12" s="399"/>
      <c r="X12" s="399"/>
      <c r="Y12" s="399"/>
      <c r="Z12" s="399"/>
      <c r="AA12" s="399"/>
      <c r="AB12" s="399"/>
      <c r="AC12" s="399"/>
      <c r="AD12" s="399"/>
      <c r="AE12" s="399"/>
      <c r="AF12" s="335"/>
    </row>
    <row r="13" spans="1:32">
      <c r="A13" s="342"/>
      <c r="B13" s="133"/>
      <c r="C13" s="134"/>
      <c r="D13" s="134"/>
      <c r="E13" s="133"/>
      <c r="F13" s="133"/>
      <c r="G13" s="133"/>
      <c r="H13" s="135"/>
      <c r="I13" s="418"/>
      <c r="J13" s="419"/>
      <c r="K13" s="419"/>
      <c r="L13" s="419"/>
      <c r="M13" s="419"/>
      <c r="N13" s="419"/>
      <c r="O13" s="419"/>
      <c r="P13" s="419"/>
      <c r="Q13" s="419"/>
      <c r="R13" s="399"/>
      <c r="S13" s="399"/>
      <c r="T13" s="399"/>
      <c r="U13" s="399"/>
      <c r="V13" s="399"/>
      <c r="W13" s="399"/>
      <c r="X13" s="399"/>
      <c r="Y13" s="399"/>
      <c r="Z13" s="399"/>
      <c r="AA13" s="399"/>
      <c r="AB13" s="399"/>
      <c r="AC13" s="399"/>
      <c r="AD13" s="399"/>
      <c r="AE13" s="399"/>
      <c r="AF13" s="335"/>
    </row>
    <row r="14" spans="1:32">
      <c r="A14" s="90"/>
      <c r="B14" s="7"/>
      <c r="C14" s="7"/>
      <c r="D14" s="7"/>
      <c r="E14" s="7"/>
      <c r="F14" s="7"/>
      <c r="G14" s="7"/>
      <c r="H14" s="7"/>
      <c r="I14" s="267"/>
      <c r="J14" s="267"/>
      <c r="K14" s="381"/>
      <c r="L14" s="376"/>
      <c r="M14" s="44"/>
      <c r="N14" s="60"/>
      <c r="O14" s="60"/>
      <c r="P14" s="71"/>
      <c r="Q14" s="107"/>
      <c r="R14" s="399"/>
      <c r="S14" s="399"/>
      <c r="T14" s="399"/>
      <c r="U14" s="399"/>
      <c r="V14" s="399"/>
      <c r="W14" s="399"/>
      <c r="X14" s="399"/>
      <c r="Y14" s="399"/>
      <c r="Z14" s="399"/>
      <c r="AA14" s="399"/>
      <c r="AB14" s="399"/>
      <c r="AC14" s="399"/>
      <c r="AD14" s="399"/>
      <c r="AE14" s="399"/>
      <c r="AF14" s="335"/>
    </row>
    <row r="15" spans="1:32">
      <c r="A15" s="90"/>
      <c r="B15" s="7"/>
      <c r="C15" s="7"/>
      <c r="D15" s="7"/>
      <c r="E15" s="7"/>
      <c r="F15" s="7"/>
      <c r="G15" s="7"/>
      <c r="H15" s="7"/>
      <c r="I15" s="267"/>
      <c r="J15" s="267"/>
      <c r="K15" s="381"/>
      <c r="L15" s="376"/>
      <c r="M15" s="44"/>
      <c r="N15" s="60"/>
      <c r="O15" s="60"/>
      <c r="P15" s="71"/>
      <c r="Q15" s="107"/>
      <c r="R15" s="399"/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35"/>
    </row>
    <row r="16" spans="1:32" ht="15.75" thickBot="1">
      <c r="A16" s="343" t="s">
        <v>64</v>
      </c>
      <c r="B16" s="7"/>
      <c r="C16" s="7"/>
      <c r="D16" s="18"/>
      <c r="E16" s="7"/>
      <c r="F16" s="7"/>
      <c r="G16" s="7"/>
      <c r="H16" s="7"/>
      <c r="I16" s="267"/>
      <c r="J16" s="267"/>
      <c r="K16" s="381"/>
      <c r="L16" s="376"/>
      <c r="M16" s="44"/>
      <c r="N16" s="60"/>
      <c r="O16" s="60"/>
      <c r="P16" s="71"/>
      <c r="Q16" s="107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0"/>
      <c r="AC16" s="400"/>
      <c r="AD16" s="400"/>
      <c r="AE16" s="400"/>
      <c r="AF16" s="335"/>
    </row>
    <row r="17" spans="1:33" ht="15.75" thickBot="1">
      <c r="A17" s="343" t="s">
        <v>38</v>
      </c>
      <c r="B17" s="7"/>
      <c r="C17" s="7"/>
      <c r="D17" s="18"/>
      <c r="E17" s="7"/>
      <c r="F17" s="7"/>
      <c r="G17" s="7"/>
      <c r="H17" s="7"/>
      <c r="I17" s="267"/>
      <c r="J17" s="267"/>
      <c r="K17" s="381"/>
      <c r="L17" s="376"/>
      <c r="M17" s="44"/>
      <c r="N17" s="60"/>
      <c r="O17" s="60"/>
      <c r="P17" s="71"/>
      <c r="Q17" s="107"/>
      <c r="R17" s="394" t="s">
        <v>264</v>
      </c>
      <c r="S17" s="395"/>
      <c r="T17" s="283" t="s">
        <v>63</v>
      </c>
      <c r="U17" s="284"/>
      <c r="V17" s="285"/>
      <c r="W17" s="94"/>
      <c r="X17" s="115"/>
      <c r="Y17" s="115"/>
      <c r="Z17" s="94"/>
      <c r="AA17" s="313"/>
      <c r="AB17" s="324"/>
      <c r="AC17" s="324"/>
      <c r="AD17" s="94"/>
      <c r="AE17" s="94"/>
      <c r="AF17" s="95"/>
    </row>
    <row r="18" spans="1:33" ht="44.25" customHeight="1" thickBot="1">
      <c r="A18" s="404" t="s">
        <v>223</v>
      </c>
      <c r="B18" s="405"/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  <c r="Q18" s="407"/>
      <c r="R18" s="396"/>
      <c r="S18" s="397"/>
      <c r="T18" s="286"/>
      <c r="U18" s="287"/>
      <c r="V18" s="288"/>
      <c r="W18" s="89"/>
      <c r="X18" s="116"/>
      <c r="Y18" s="116"/>
      <c r="Z18" s="89"/>
      <c r="AA18" s="314"/>
      <c r="AB18" s="325"/>
      <c r="AC18" s="325"/>
      <c r="AD18" s="89"/>
      <c r="AE18" s="89"/>
      <c r="AF18" s="96"/>
    </row>
    <row r="19" spans="1:33" ht="68.25" thickBot="1">
      <c r="A19" s="90" t="s">
        <v>28</v>
      </c>
      <c r="B19" s="11"/>
      <c r="C19" s="11"/>
      <c r="D19" s="23"/>
      <c r="E19" s="11"/>
      <c r="F19" s="11"/>
      <c r="G19" s="11"/>
      <c r="H19" s="47"/>
      <c r="I19" s="268"/>
      <c r="J19" s="268"/>
      <c r="K19" s="61"/>
      <c r="L19" s="61"/>
      <c r="M19" s="72"/>
      <c r="N19" s="12"/>
      <c r="O19" s="12"/>
      <c r="P19" s="307" t="s">
        <v>68</v>
      </c>
      <c r="Q19" s="108"/>
      <c r="R19" s="99"/>
      <c r="S19" s="97"/>
      <c r="T19" s="289"/>
      <c r="U19" s="290"/>
      <c r="V19" s="290"/>
      <c r="W19" s="98"/>
      <c r="X19" s="113"/>
      <c r="Y19" s="113"/>
      <c r="Z19" s="97"/>
      <c r="AA19" s="315"/>
      <c r="AB19" s="326"/>
      <c r="AC19" s="326"/>
      <c r="AD19" s="97"/>
      <c r="AE19" s="97"/>
      <c r="AF19" s="332" t="s">
        <v>72</v>
      </c>
    </row>
    <row r="20" spans="1:33" s="13" customFormat="1" ht="62.25" customHeight="1" thickBot="1">
      <c r="A20" s="181" t="s">
        <v>269</v>
      </c>
      <c r="B20" s="25" t="s">
        <v>47</v>
      </c>
      <c r="C20" s="24" t="s">
        <v>51</v>
      </c>
      <c r="D20" s="24" t="s">
        <v>21</v>
      </c>
      <c r="E20" s="24" t="s">
        <v>22</v>
      </c>
      <c r="F20" s="184" t="s">
        <v>93</v>
      </c>
      <c r="G20" s="24" t="s">
        <v>65</v>
      </c>
      <c r="H20" s="62" t="s">
        <v>229</v>
      </c>
      <c r="I20" s="269" t="s">
        <v>230</v>
      </c>
      <c r="J20" s="269" t="s">
        <v>23</v>
      </c>
      <c r="K20" s="382" t="s">
        <v>30</v>
      </c>
      <c r="L20" s="382" t="s">
        <v>27</v>
      </c>
      <c r="M20" s="73" t="s">
        <v>24</v>
      </c>
      <c r="N20" s="26" t="s">
        <v>276</v>
      </c>
      <c r="O20" s="26" t="s">
        <v>277</v>
      </c>
      <c r="P20" s="26" t="s">
        <v>231</v>
      </c>
      <c r="Q20" s="109" t="s">
        <v>33</v>
      </c>
      <c r="R20" s="91" t="s">
        <v>66</v>
      </c>
      <c r="S20" s="91" t="s">
        <v>67</v>
      </c>
      <c r="T20" s="291" t="s">
        <v>262</v>
      </c>
      <c r="U20" s="291" t="s">
        <v>263</v>
      </c>
      <c r="V20" s="292" t="s">
        <v>50</v>
      </c>
      <c r="W20" s="91" t="s">
        <v>70</v>
      </c>
      <c r="X20" s="114" t="s">
        <v>265</v>
      </c>
      <c r="Y20" s="114" t="s">
        <v>266</v>
      </c>
      <c r="Z20" s="91" t="s">
        <v>54</v>
      </c>
      <c r="AA20" s="316" t="s">
        <v>55</v>
      </c>
      <c r="AB20" s="327" t="s">
        <v>61</v>
      </c>
      <c r="AC20" s="327" t="s">
        <v>62</v>
      </c>
      <c r="AD20" s="91" t="s">
        <v>56</v>
      </c>
      <c r="AE20" s="91" t="s">
        <v>57</v>
      </c>
      <c r="AF20" s="92" t="s">
        <v>71</v>
      </c>
    </row>
    <row r="21" spans="1:33" s="13" customFormat="1" ht="11.25">
      <c r="A21" s="344">
        <v>65722701215</v>
      </c>
      <c r="B21" s="84">
        <v>1235698123</v>
      </c>
      <c r="C21" s="183">
        <v>91119</v>
      </c>
      <c r="D21" s="20" t="s">
        <v>31</v>
      </c>
      <c r="E21" s="20" t="s">
        <v>228</v>
      </c>
      <c r="F21" s="20">
        <v>12</v>
      </c>
      <c r="G21" s="20" t="s">
        <v>32</v>
      </c>
      <c r="H21" s="21">
        <v>17</v>
      </c>
      <c r="I21" s="270">
        <f>H21/F21</f>
        <v>1.4166666666666667</v>
      </c>
      <c r="J21" s="270">
        <v>2.4900000000000002</v>
      </c>
      <c r="K21" s="383">
        <f>'2023 AD &amp; Allowance Dates'!E8</f>
        <v>44561</v>
      </c>
      <c r="L21" s="383">
        <f>'2023 AD &amp; Allowance Dates'!F8</f>
        <v>44227</v>
      </c>
      <c r="M21" s="304">
        <v>0.2</v>
      </c>
      <c r="N21" s="390">
        <v>1</v>
      </c>
      <c r="O21" s="22"/>
      <c r="P21" s="306">
        <v>0.1</v>
      </c>
      <c r="Q21" s="22"/>
      <c r="R21" s="86" t="e">
        <f>IF(IF(Q21=0,ROUNDUP(((1-#REF!)*T21),2),ROUNDUP(((1-Q21)*T21),2))=0," ",(IF(Q21=0,ROUNDUP(((1-#REF!)*T21),2),ROUNDUP(((1-Q21)*T21),2))))</f>
        <v>#REF!</v>
      </c>
      <c r="S21" s="86" t="e">
        <f t="shared" ref="S21:S47" si="0">SUM(R21/F21)-P21</f>
        <v>#REF!</v>
      </c>
      <c r="T21" s="293">
        <v>17</v>
      </c>
      <c r="U21" s="294">
        <f t="shared" ref="U21:U47" si="1">T21/F21</f>
        <v>1.4166666666666667</v>
      </c>
      <c r="V21" s="295">
        <v>2.4900000000000002</v>
      </c>
      <c r="W21" s="311">
        <f>SUM(V21-U21)/V21</f>
        <v>0.4310575635876841</v>
      </c>
      <c r="X21" s="86">
        <v>1.5</v>
      </c>
      <c r="Y21" s="311" t="e">
        <f>SUM(X21-S21)/X21</f>
        <v>#REF!</v>
      </c>
      <c r="Z21" s="86"/>
      <c r="AA21" s="317">
        <v>2</v>
      </c>
      <c r="AB21" s="328">
        <f>'2023 AD &amp; Allowance Dates'!H8</f>
        <v>44565</v>
      </c>
      <c r="AC21" s="328">
        <f>'2023 AD &amp; Allowance Dates'!I8</f>
        <v>44592</v>
      </c>
      <c r="AD21" s="86"/>
      <c r="AE21" s="87"/>
      <c r="AF21" s="93" t="e">
        <f>(IF(X21=0," ",(IF((#REF!&gt;X21),"No LPN conflict","LPN conflict"))))</f>
        <v>#REF!</v>
      </c>
      <c r="AG21" s="185"/>
    </row>
    <row r="22" spans="1:33" s="13" customFormat="1" ht="11.25">
      <c r="A22" s="367"/>
      <c r="B22" s="182"/>
      <c r="C22" s="369"/>
      <c r="D22" s="186"/>
      <c r="E22" s="186"/>
      <c r="F22" s="186"/>
      <c r="G22" s="5"/>
      <c r="H22" s="85"/>
      <c r="I22" s="271" t="e">
        <f t="shared" ref="I22:I28" si="2">H22/F22</f>
        <v>#DIV/0!</v>
      </c>
      <c r="J22" s="271"/>
      <c r="K22" s="384"/>
      <c r="L22" s="384"/>
      <c r="M22" s="305"/>
      <c r="N22" s="391"/>
      <c r="O22" s="2"/>
      <c r="P22" s="308"/>
      <c r="Q22" s="2"/>
      <c r="R22" s="86" t="e">
        <f>IF(IF(Q22=0,ROUNDUP(((1-#REF!)*T22),2),ROUNDUP(((1-Q22)*T22),2))=0," ",(IF(Q22=0,ROUNDUP(((1-#REF!)*T22),2),ROUNDUP(((1-Q22)*T22),2))))</f>
        <v>#REF!</v>
      </c>
      <c r="S22" s="86" t="e">
        <f t="shared" si="0"/>
        <v>#REF!</v>
      </c>
      <c r="T22" s="296"/>
      <c r="U22" s="303" t="e">
        <f t="shared" si="1"/>
        <v>#DIV/0!</v>
      </c>
      <c r="V22" s="297"/>
      <c r="W22" s="312" t="e">
        <f t="shared" ref="W22:W47" si="3">SUM(V22-U22)/V22</f>
        <v>#DIV/0!</v>
      </c>
      <c r="X22" s="4"/>
      <c r="Y22" s="4"/>
      <c r="Z22" s="4"/>
      <c r="AA22" s="318"/>
      <c r="AB22" s="100"/>
      <c r="AC22" s="100"/>
      <c r="AD22" s="4"/>
      <c r="AE22" s="15"/>
      <c r="AF22" s="345" t="str">
        <f>(IF(X22=0," ",(IF(#REF!&gt;X22,"LPN conflict","No LPN conflict"))))</f>
        <v xml:space="preserve"> </v>
      </c>
    </row>
    <row r="23" spans="1:33" s="13" customFormat="1" ht="11.25">
      <c r="A23" s="367"/>
      <c r="B23" s="182"/>
      <c r="C23" s="369"/>
      <c r="D23" s="186"/>
      <c r="E23" s="186"/>
      <c r="F23" s="186"/>
      <c r="G23" s="187"/>
      <c r="H23" s="85"/>
      <c r="I23" s="271" t="e">
        <f t="shared" si="2"/>
        <v>#DIV/0!</v>
      </c>
      <c r="J23" s="271"/>
      <c r="K23" s="384"/>
      <c r="L23" s="384"/>
      <c r="M23" s="305"/>
      <c r="N23" s="391"/>
      <c r="O23" s="2"/>
      <c r="P23" s="308"/>
      <c r="Q23" s="2"/>
      <c r="R23" s="86" t="e">
        <f>IF(IF(Q23=0,ROUNDUP(((1-#REF!)*T23),2),ROUNDUP(((1-Q23)*T23),2))=0," ",(IF(Q23=0,ROUNDUP(((1-#REF!)*T23),2),ROUNDUP(((1-Q23)*T23),2))))</f>
        <v>#REF!</v>
      </c>
      <c r="S23" s="86" t="e">
        <f t="shared" si="0"/>
        <v>#REF!</v>
      </c>
      <c r="T23" s="296"/>
      <c r="U23" s="303" t="e">
        <f t="shared" si="1"/>
        <v>#DIV/0!</v>
      </c>
      <c r="V23" s="297"/>
      <c r="W23" s="312" t="e">
        <f t="shared" si="3"/>
        <v>#DIV/0!</v>
      </c>
      <c r="X23" s="4"/>
      <c r="Y23" s="4"/>
      <c r="Z23" s="4"/>
      <c r="AA23" s="318"/>
      <c r="AB23" s="100"/>
      <c r="AC23" s="100"/>
      <c r="AD23" s="4"/>
      <c r="AE23" s="15"/>
      <c r="AF23" s="345" t="str">
        <f>(IF(X23=0," ",(IF(#REF!&gt;X23,"NO LPN conflict","LPN conflict"))))</f>
        <v xml:space="preserve"> </v>
      </c>
    </row>
    <row r="24" spans="1:33" s="13" customFormat="1" ht="11.25">
      <c r="A24" s="367"/>
      <c r="B24" s="182"/>
      <c r="C24" s="369"/>
      <c r="D24" s="186"/>
      <c r="E24" s="186"/>
      <c r="F24" s="186"/>
      <c r="G24" s="187"/>
      <c r="H24" s="85"/>
      <c r="I24" s="271" t="e">
        <f t="shared" si="2"/>
        <v>#DIV/0!</v>
      </c>
      <c r="J24" s="271"/>
      <c r="K24" s="384"/>
      <c r="L24" s="384"/>
      <c r="M24" s="305"/>
      <c r="N24" s="391"/>
      <c r="O24" s="2"/>
      <c r="P24" s="308"/>
      <c r="Q24" s="2"/>
      <c r="R24" s="86" t="e">
        <f>IF(IF(Q24=0,ROUNDUP(((1-#REF!)*T24),2),ROUNDUP(((1-Q24)*T24),2))=0," ",(IF(Q24=0,ROUNDUP(((1-#REF!)*T24),2),ROUNDUP(((1-Q24)*T24),2))))</f>
        <v>#REF!</v>
      </c>
      <c r="S24" s="86" t="e">
        <f t="shared" si="0"/>
        <v>#REF!</v>
      </c>
      <c r="T24" s="296"/>
      <c r="U24" s="303" t="e">
        <f t="shared" si="1"/>
        <v>#DIV/0!</v>
      </c>
      <c r="V24" s="297"/>
      <c r="W24" s="312" t="e">
        <f t="shared" si="3"/>
        <v>#DIV/0!</v>
      </c>
      <c r="X24" s="4"/>
      <c r="Y24" s="4"/>
      <c r="Z24" s="4"/>
      <c r="AA24" s="318"/>
      <c r="AB24" s="100"/>
      <c r="AC24" s="100"/>
      <c r="AD24" s="4"/>
      <c r="AE24" s="15"/>
      <c r="AF24" s="345" t="str">
        <f>(IF(X24=0," ",(IF(#REF!&gt;X24,"NO LPN conflict","LPN conflict"))))</f>
        <v xml:space="preserve"> </v>
      </c>
    </row>
    <row r="25" spans="1:33" s="13" customFormat="1" ht="11.25">
      <c r="A25" s="367"/>
      <c r="B25" s="182"/>
      <c r="C25" s="369"/>
      <c r="D25" s="186"/>
      <c r="E25" s="186"/>
      <c r="F25" s="186"/>
      <c r="G25" s="187"/>
      <c r="H25" s="85"/>
      <c r="I25" s="271" t="e">
        <f t="shared" si="2"/>
        <v>#DIV/0!</v>
      </c>
      <c r="J25" s="271"/>
      <c r="K25" s="384"/>
      <c r="L25" s="384"/>
      <c r="M25" s="305"/>
      <c r="N25" s="391"/>
      <c r="O25" s="2"/>
      <c r="P25" s="308"/>
      <c r="Q25" s="2"/>
      <c r="R25" s="86" t="e">
        <f>IF(IF(Q25=0,ROUNDUP(((1-#REF!)*T25),2),ROUNDUP(((1-Q25)*T25),2))=0," ",(IF(Q25=0,ROUNDUP(((1-#REF!)*T25),2),ROUNDUP(((1-Q25)*T25),2))))</f>
        <v>#REF!</v>
      </c>
      <c r="S25" s="86" t="e">
        <f t="shared" si="0"/>
        <v>#REF!</v>
      </c>
      <c r="T25" s="296"/>
      <c r="U25" s="303" t="e">
        <f t="shared" si="1"/>
        <v>#DIV/0!</v>
      </c>
      <c r="V25" s="297"/>
      <c r="W25" s="312" t="e">
        <f t="shared" si="3"/>
        <v>#DIV/0!</v>
      </c>
      <c r="X25" s="4"/>
      <c r="Y25" s="4"/>
      <c r="Z25" s="4"/>
      <c r="AA25" s="318"/>
      <c r="AB25" s="100"/>
      <c r="AC25" s="100"/>
      <c r="AD25" s="4"/>
      <c r="AE25" s="15"/>
      <c r="AF25" s="345" t="str">
        <f>(IF(X25=0," ",(IF(#REF!&gt;X25,"NO LPN conflict","LPN conflict"))))</f>
        <v xml:space="preserve"> </v>
      </c>
    </row>
    <row r="26" spans="1:33" s="13" customFormat="1" ht="11.25">
      <c r="A26" s="367"/>
      <c r="B26" s="182"/>
      <c r="C26" s="369"/>
      <c r="D26" s="186"/>
      <c r="E26" s="186"/>
      <c r="F26" s="186"/>
      <c r="G26" s="187"/>
      <c r="H26" s="85"/>
      <c r="I26" s="271" t="e">
        <f t="shared" si="2"/>
        <v>#DIV/0!</v>
      </c>
      <c r="J26" s="271"/>
      <c r="K26" s="384"/>
      <c r="L26" s="384"/>
      <c r="M26" s="305"/>
      <c r="N26" s="391"/>
      <c r="O26" s="2"/>
      <c r="P26" s="308"/>
      <c r="Q26" s="2"/>
      <c r="R26" s="86" t="e">
        <f>IF(IF(Q26=0,ROUNDUP(((1-#REF!)*T26),2),ROUNDUP(((1-Q26)*T26),2))=0," ",(IF(Q26=0,ROUNDUP(((1-#REF!)*T26),2),ROUNDUP(((1-Q26)*T26),2))))</f>
        <v>#REF!</v>
      </c>
      <c r="S26" s="86" t="e">
        <f t="shared" si="0"/>
        <v>#REF!</v>
      </c>
      <c r="T26" s="296"/>
      <c r="U26" s="303" t="e">
        <f t="shared" si="1"/>
        <v>#DIV/0!</v>
      </c>
      <c r="V26" s="297"/>
      <c r="W26" s="312" t="e">
        <f t="shared" si="3"/>
        <v>#DIV/0!</v>
      </c>
      <c r="X26" s="4"/>
      <c r="Y26" s="4"/>
      <c r="Z26" s="4"/>
      <c r="AA26" s="318"/>
      <c r="AB26" s="100"/>
      <c r="AC26" s="100"/>
      <c r="AD26" s="4"/>
      <c r="AE26" s="15"/>
      <c r="AF26" s="345" t="str">
        <f>(IF(X26=0," ",(IF(#REF!&gt;X26,"NO LPN conflict","LPN conflict"))))</f>
        <v xml:space="preserve"> </v>
      </c>
    </row>
    <row r="27" spans="1:33" s="13" customFormat="1" ht="11.25">
      <c r="A27" s="367"/>
      <c r="B27" s="182"/>
      <c r="C27" s="369"/>
      <c r="D27" s="186"/>
      <c r="E27" s="186"/>
      <c r="F27" s="186"/>
      <c r="G27" s="187"/>
      <c r="H27" s="85"/>
      <c r="I27" s="271" t="e">
        <f t="shared" si="2"/>
        <v>#DIV/0!</v>
      </c>
      <c r="J27" s="271"/>
      <c r="K27" s="384"/>
      <c r="L27" s="384"/>
      <c r="M27" s="305"/>
      <c r="N27" s="391"/>
      <c r="O27" s="2"/>
      <c r="P27" s="308"/>
      <c r="Q27" s="2"/>
      <c r="R27" s="86" t="e">
        <f>IF(IF(Q27=0,ROUNDUP(((1-#REF!)*T27),2),ROUNDUP(((1-Q27)*T27),2))=0," ",(IF(Q27=0,ROUNDUP(((1-#REF!)*T27),2),ROUNDUP(((1-Q27)*T27),2))))</f>
        <v>#REF!</v>
      </c>
      <c r="S27" s="86" t="e">
        <f t="shared" si="0"/>
        <v>#REF!</v>
      </c>
      <c r="T27" s="296"/>
      <c r="U27" s="303" t="e">
        <f t="shared" si="1"/>
        <v>#DIV/0!</v>
      </c>
      <c r="V27" s="297"/>
      <c r="W27" s="312" t="e">
        <f t="shared" si="3"/>
        <v>#DIV/0!</v>
      </c>
      <c r="X27" s="4"/>
      <c r="Y27" s="4"/>
      <c r="Z27" s="4"/>
      <c r="AA27" s="318"/>
      <c r="AB27" s="100"/>
      <c r="AC27" s="100"/>
      <c r="AD27" s="4"/>
      <c r="AE27" s="15"/>
      <c r="AF27" s="345" t="str">
        <f>(IF(X27=0," ",(IF(#REF!&gt;X27,"NO LPN conflict","LPN conflict"))))</f>
        <v xml:space="preserve"> </v>
      </c>
    </row>
    <row r="28" spans="1:33" s="13" customFormat="1" ht="11.25">
      <c r="A28" s="367"/>
      <c r="B28" s="182"/>
      <c r="C28" s="369"/>
      <c r="D28" s="186"/>
      <c r="E28" s="186"/>
      <c r="F28" s="186"/>
      <c r="G28" s="187"/>
      <c r="H28" s="85"/>
      <c r="I28" s="271" t="e">
        <f t="shared" si="2"/>
        <v>#DIV/0!</v>
      </c>
      <c r="J28" s="271"/>
      <c r="K28" s="384"/>
      <c r="L28" s="384"/>
      <c r="M28" s="305"/>
      <c r="N28" s="391"/>
      <c r="O28" s="2"/>
      <c r="P28" s="308"/>
      <c r="Q28" s="2"/>
      <c r="R28" s="86" t="e">
        <f>IF(IF(Q28=0,ROUNDUP(((1-#REF!)*T28),2),ROUNDUP(((1-Q28)*T28),2))=0," ",(IF(Q28=0,ROUNDUP(((1-#REF!)*T28),2),ROUNDUP(((1-Q28)*T28),2))))</f>
        <v>#REF!</v>
      </c>
      <c r="S28" s="86" t="e">
        <f t="shared" si="0"/>
        <v>#REF!</v>
      </c>
      <c r="T28" s="296"/>
      <c r="U28" s="303" t="e">
        <f t="shared" si="1"/>
        <v>#DIV/0!</v>
      </c>
      <c r="V28" s="297"/>
      <c r="W28" s="312" t="e">
        <f t="shared" si="3"/>
        <v>#DIV/0!</v>
      </c>
      <c r="X28" s="4"/>
      <c r="Y28" s="4"/>
      <c r="Z28" s="4"/>
      <c r="AA28" s="318"/>
      <c r="AB28" s="100"/>
      <c r="AC28" s="100"/>
      <c r="AD28" s="4"/>
      <c r="AE28" s="15"/>
      <c r="AF28" s="345" t="str">
        <f>(IF(X28=0," ",(IF(#REF!&gt;X28,"NO LPN conflict","LPN conflict"))))</f>
        <v xml:space="preserve"> </v>
      </c>
    </row>
    <row r="29" spans="1:33" s="13" customFormat="1" ht="11.25">
      <c r="A29" s="367"/>
      <c r="B29" s="182"/>
      <c r="C29" s="369"/>
      <c r="D29" s="186"/>
      <c r="E29" s="186"/>
      <c r="F29" s="186"/>
      <c r="G29" s="187"/>
      <c r="H29" s="85"/>
      <c r="I29" s="271" t="e">
        <f t="shared" ref="I29:I47" si="4">H29/F29</f>
        <v>#DIV/0!</v>
      </c>
      <c r="J29" s="271"/>
      <c r="K29" s="384"/>
      <c r="L29" s="384"/>
      <c r="M29" s="305"/>
      <c r="N29" s="391"/>
      <c r="O29" s="2"/>
      <c r="P29" s="308"/>
      <c r="Q29" s="2"/>
      <c r="R29" s="86" t="e">
        <f>IF(IF(Q29=0,ROUNDUP(((1-#REF!)*T29),2),ROUNDUP(((1-Q29)*T29),2))=0," ",(IF(Q29=0,ROUNDUP(((1-#REF!)*T29),2),ROUNDUP(((1-Q29)*T29),2))))</f>
        <v>#REF!</v>
      </c>
      <c r="S29" s="86" t="e">
        <f t="shared" si="0"/>
        <v>#REF!</v>
      </c>
      <c r="T29" s="296"/>
      <c r="U29" s="303" t="e">
        <f t="shared" si="1"/>
        <v>#DIV/0!</v>
      </c>
      <c r="V29" s="297"/>
      <c r="W29" s="312" t="e">
        <f t="shared" si="3"/>
        <v>#DIV/0!</v>
      </c>
      <c r="X29" s="4"/>
      <c r="Y29" s="4"/>
      <c r="Z29" s="4"/>
      <c r="AA29" s="318"/>
      <c r="AB29" s="100"/>
      <c r="AC29" s="100"/>
      <c r="AD29" s="4"/>
      <c r="AE29" s="15"/>
      <c r="AF29" s="345" t="str">
        <f>(IF(X29=0," ",(IF(#REF!&gt;X29,"NO LPN conflict","LPN conflict"))))</f>
        <v xml:space="preserve"> </v>
      </c>
    </row>
    <row r="30" spans="1:33" s="13" customFormat="1" ht="11.25">
      <c r="A30" s="367"/>
      <c r="B30" s="182"/>
      <c r="C30" s="369"/>
      <c r="D30" s="186"/>
      <c r="E30" s="186"/>
      <c r="F30" s="186"/>
      <c r="G30" s="187"/>
      <c r="H30" s="85"/>
      <c r="I30" s="271" t="e">
        <f t="shared" si="4"/>
        <v>#DIV/0!</v>
      </c>
      <c r="J30" s="271"/>
      <c r="K30" s="384"/>
      <c r="L30" s="384"/>
      <c r="M30" s="305"/>
      <c r="N30" s="391"/>
      <c r="O30" s="2"/>
      <c r="P30" s="308"/>
      <c r="Q30" s="2"/>
      <c r="R30" s="86" t="e">
        <f>IF(IF(Q30=0,ROUNDUP(((1-#REF!)*T30),2),ROUNDUP(((1-Q30)*T30),2))=0," ",(IF(Q30=0,ROUNDUP(((1-#REF!)*T30),2),ROUNDUP(((1-Q30)*T30),2))))</f>
        <v>#REF!</v>
      </c>
      <c r="S30" s="86" t="e">
        <f t="shared" si="0"/>
        <v>#REF!</v>
      </c>
      <c r="T30" s="296"/>
      <c r="U30" s="303" t="e">
        <f t="shared" si="1"/>
        <v>#DIV/0!</v>
      </c>
      <c r="V30" s="297"/>
      <c r="W30" s="312" t="e">
        <f t="shared" si="3"/>
        <v>#DIV/0!</v>
      </c>
      <c r="X30" s="4"/>
      <c r="Y30" s="4"/>
      <c r="Z30" s="4"/>
      <c r="AA30" s="318"/>
      <c r="AB30" s="100"/>
      <c r="AC30" s="100"/>
      <c r="AD30" s="4"/>
      <c r="AE30" s="15"/>
      <c r="AF30" s="345" t="str">
        <f>(IF(X30=0," ",(IF(#REF!&gt;X30,"NO LPN conflict","LPN conflict"))))</f>
        <v xml:space="preserve"> </v>
      </c>
    </row>
    <row r="31" spans="1:33" s="13" customFormat="1" ht="11.25">
      <c r="A31" s="367"/>
      <c r="B31" s="182"/>
      <c r="C31" s="369"/>
      <c r="D31" s="186"/>
      <c r="E31" s="186"/>
      <c r="F31" s="186"/>
      <c r="G31" s="187"/>
      <c r="H31" s="85"/>
      <c r="I31" s="271" t="e">
        <f t="shared" si="4"/>
        <v>#DIV/0!</v>
      </c>
      <c r="J31" s="271"/>
      <c r="K31" s="384"/>
      <c r="L31" s="384"/>
      <c r="M31" s="305"/>
      <c r="N31" s="391"/>
      <c r="O31" s="2"/>
      <c r="P31" s="308"/>
      <c r="Q31" s="2"/>
      <c r="R31" s="86" t="e">
        <f>IF(IF(Q31=0,ROUNDUP(((1-#REF!)*T31),2),ROUNDUP(((1-Q31)*T31),2))=0," ",(IF(Q31=0,ROUNDUP(((1-#REF!)*T31),2),ROUNDUP(((1-Q31)*T31),2))))</f>
        <v>#REF!</v>
      </c>
      <c r="S31" s="86" t="e">
        <f t="shared" si="0"/>
        <v>#REF!</v>
      </c>
      <c r="T31" s="296"/>
      <c r="U31" s="303" t="e">
        <f t="shared" si="1"/>
        <v>#DIV/0!</v>
      </c>
      <c r="V31" s="297"/>
      <c r="W31" s="312" t="e">
        <f t="shared" si="3"/>
        <v>#DIV/0!</v>
      </c>
      <c r="X31" s="4"/>
      <c r="Y31" s="4"/>
      <c r="Z31" s="4"/>
      <c r="AA31" s="318"/>
      <c r="AB31" s="100"/>
      <c r="AC31" s="100"/>
      <c r="AD31" s="4"/>
      <c r="AE31" s="15"/>
      <c r="AF31" s="345" t="str">
        <f>(IF(X31=0," ",(IF(#REF!&gt;X31,"NO LPN conflict","LPN conflict"))))</f>
        <v xml:space="preserve"> </v>
      </c>
    </row>
    <row r="32" spans="1:33" s="13" customFormat="1" ht="11.25">
      <c r="A32" s="367"/>
      <c r="B32" s="182"/>
      <c r="C32" s="369"/>
      <c r="D32" s="186"/>
      <c r="E32" s="186"/>
      <c r="F32" s="186"/>
      <c r="G32" s="187"/>
      <c r="H32" s="85"/>
      <c r="I32" s="271" t="e">
        <f t="shared" si="4"/>
        <v>#DIV/0!</v>
      </c>
      <c r="J32" s="271"/>
      <c r="K32" s="384"/>
      <c r="L32" s="384"/>
      <c r="M32" s="305"/>
      <c r="N32" s="392"/>
      <c r="O32" s="3"/>
      <c r="P32" s="308"/>
      <c r="Q32" s="3"/>
      <c r="R32" s="86" t="e">
        <f>IF(IF(Q32=0,ROUNDUP(((1-#REF!)*T32),2),ROUNDUP(((1-Q32)*T32),2))=0," ",(IF(Q32=0,ROUNDUP(((1-#REF!)*T32),2),ROUNDUP(((1-Q32)*T32),2))))</f>
        <v>#REF!</v>
      </c>
      <c r="S32" s="86" t="e">
        <f t="shared" si="0"/>
        <v>#REF!</v>
      </c>
      <c r="T32" s="296"/>
      <c r="U32" s="303" t="e">
        <f t="shared" si="1"/>
        <v>#DIV/0!</v>
      </c>
      <c r="V32" s="297"/>
      <c r="W32" s="312" t="e">
        <f t="shared" si="3"/>
        <v>#DIV/0!</v>
      </c>
      <c r="X32" s="4"/>
      <c r="Y32" s="4"/>
      <c r="Z32" s="4"/>
      <c r="AA32" s="318"/>
      <c r="AB32" s="100"/>
      <c r="AC32" s="100"/>
      <c r="AD32" s="4"/>
      <c r="AE32" s="15"/>
      <c r="AF32" s="345" t="str">
        <f>(IF(X32=0," ",(IF(#REF!&gt;X32,"NO LPN conflict","LPN conflict"))))</f>
        <v xml:space="preserve"> </v>
      </c>
    </row>
    <row r="33" spans="1:32" s="13" customFormat="1" ht="11.25">
      <c r="A33" s="367"/>
      <c r="B33" s="182"/>
      <c r="C33" s="369"/>
      <c r="D33" s="186"/>
      <c r="E33" s="186"/>
      <c r="F33" s="186"/>
      <c r="G33" s="187"/>
      <c r="H33" s="85"/>
      <c r="I33" s="271" t="e">
        <f t="shared" si="4"/>
        <v>#DIV/0!</v>
      </c>
      <c r="J33" s="271"/>
      <c r="K33" s="384"/>
      <c r="L33" s="384"/>
      <c r="M33" s="305"/>
      <c r="N33" s="392"/>
      <c r="O33" s="3"/>
      <c r="P33" s="308"/>
      <c r="Q33" s="3"/>
      <c r="R33" s="86" t="e">
        <f>IF(IF(Q33=0,ROUNDUP(((1-#REF!)*T33),2),ROUNDUP(((1-Q33)*T33),2))=0," ",(IF(Q33=0,ROUNDUP(((1-#REF!)*T33),2),ROUNDUP(((1-Q33)*T33),2))))</f>
        <v>#REF!</v>
      </c>
      <c r="S33" s="86" t="e">
        <f t="shared" si="0"/>
        <v>#REF!</v>
      </c>
      <c r="T33" s="296"/>
      <c r="U33" s="303" t="e">
        <f t="shared" si="1"/>
        <v>#DIV/0!</v>
      </c>
      <c r="V33" s="297"/>
      <c r="W33" s="312" t="e">
        <f t="shared" si="3"/>
        <v>#DIV/0!</v>
      </c>
      <c r="X33" s="4"/>
      <c r="Y33" s="4"/>
      <c r="Z33" s="4"/>
      <c r="AA33" s="318"/>
      <c r="AB33" s="100"/>
      <c r="AC33" s="100"/>
      <c r="AD33" s="4"/>
      <c r="AE33" s="15"/>
      <c r="AF33" s="345" t="str">
        <f>(IF(X33=0," ",(IF(#REF!&gt;X33,"NO LPN conflict","LPN conflict"))))</f>
        <v xml:space="preserve"> </v>
      </c>
    </row>
    <row r="34" spans="1:32" s="13" customFormat="1" ht="11.25">
      <c r="A34" s="367"/>
      <c r="B34" s="182"/>
      <c r="C34" s="369"/>
      <c r="D34" s="186"/>
      <c r="E34" s="186"/>
      <c r="F34" s="186"/>
      <c r="G34" s="188"/>
      <c r="H34" s="85"/>
      <c r="I34" s="271" t="e">
        <f t="shared" si="4"/>
        <v>#DIV/0!</v>
      </c>
      <c r="J34" s="271"/>
      <c r="K34" s="384"/>
      <c r="L34" s="384"/>
      <c r="M34" s="305"/>
      <c r="N34" s="392"/>
      <c r="O34" s="3"/>
      <c r="P34" s="308"/>
      <c r="Q34" s="3"/>
      <c r="R34" s="86" t="e">
        <f>IF(IF(Q34=0,ROUNDUP(((1-#REF!)*T34),2),ROUNDUP(((1-Q34)*T34),2))=0," ",(IF(Q34=0,ROUNDUP(((1-#REF!)*T34),2),ROUNDUP(((1-Q34)*T34),2))))</f>
        <v>#REF!</v>
      </c>
      <c r="S34" s="86" t="e">
        <f t="shared" si="0"/>
        <v>#REF!</v>
      </c>
      <c r="T34" s="296"/>
      <c r="U34" s="303" t="e">
        <f t="shared" si="1"/>
        <v>#DIV/0!</v>
      </c>
      <c r="V34" s="297"/>
      <c r="W34" s="312" t="e">
        <f t="shared" si="3"/>
        <v>#DIV/0!</v>
      </c>
      <c r="X34" s="4"/>
      <c r="Y34" s="4"/>
      <c r="Z34" s="4"/>
      <c r="AA34" s="318"/>
      <c r="AB34" s="100"/>
      <c r="AC34" s="100"/>
      <c r="AD34" s="4"/>
      <c r="AE34" s="15"/>
      <c r="AF34" s="345" t="str">
        <f>(IF(X34=0," ",(IF(#REF!&gt;X34,"NO LPN conflict","LPN conflict"))))</f>
        <v xml:space="preserve"> </v>
      </c>
    </row>
    <row r="35" spans="1:32" s="13" customFormat="1" ht="11.25">
      <c r="A35" s="367"/>
      <c r="B35" s="182"/>
      <c r="C35" s="369"/>
      <c r="D35" s="186"/>
      <c r="E35" s="186"/>
      <c r="F35" s="186"/>
      <c r="G35" s="189"/>
      <c r="H35" s="85"/>
      <c r="I35" s="271" t="e">
        <f t="shared" si="4"/>
        <v>#DIV/0!</v>
      </c>
      <c r="J35" s="271"/>
      <c r="K35" s="384"/>
      <c r="L35" s="384"/>
      <c r="M35" s="305"/>
      <c r="N35" s="392"/>
      <c r="O35" s="3"/>
      <c r="P35" s="308"/>
      <c r="Q35" s="3"/>
      <c r="R35" s="86" t="e">
        <f>IF(IF(Q35=0,ROUNDUP(((1-#REF!)*T35),2),ROUNDUP(((1-Q35)*T35),2))=0," ",(IF(Q35=0,ROUNDUP(((1-#REF!)*T35),2),ROUNDUP(((1-Q35)*T35),2))))</f>
        <v>#REF!</v>
      </c>
      <c r="S35" s="86" t="e">
        <f t="shared" si="0"/>
        <v>#REF!</v>
      </c>
      <c r="T35" s="296"/>
      <c r="U35" s="303" t="e">
        <f t="shared" si="1"/>
        <v>#DIV/0!</v>
      </c>
      <c r="V35" s="297"/>
      <c r="W35" s="312" t="e">
        <f t="shared" si="3"/>
        <v>#DIV/0!</v>
      </c>
      <c r="X35" s="4"/>
      <c r="Y35" s="4"/>
      <c r="Z35" s="4"/>
      <c r="AA35" s="318"/>
      <c r="AB35" s="100"/>
      <c r="AC35" s="100"/>
      <c r="AD35" s="4"/>
      <c r="AE35" s="15"/>
      <c r="AF35" s="345" t="str">
        <f>(IF(X35=0," ",(IF(#REF!&gt;X35,"NO LPN conflict","LPN conflict"))))</f>
        <v xml:space="preserve"> </v>
      </c>
    </row>
    <row r="36" spans="1:32" s="13" customFormat="1" ht="11.25">
      <c r="A36" s="367"/>
      <c r="B36" s="182"/>
      <c r="C36" s="369"/>
      <c r="D36" s="186"/>
      <c r="E36" s="186"/>
      <c r="F36" s="186"/>
      <c r="G36" s="189"/>
      <c r="H36" s="85"/>
      <c r="I36" s="271" t="e">
        <f t="shared" si="4"/>
        <v>#DIV/0!</v>
      </c>
      <c r="J36" s="271"/>
      <c r="K36" s="384"/>
      <c r="L36" s="384"/>
      <c r="M36" s="305"/>
      <c r="N36" s="392"/>
      <c r="O36" s="3"/>
      <c r="P36" s="308"/>
      <c r="Q36" s="3"/>
      <c r="R36" s="86" t="e">
        <f>IF(IF(Q36=0,ROUNDUP(((1-#REF!)*T36),2),ROUNDUP(((1-Q36)*T36),2))=0," ",(IF(Q36=0,ROUNDUP(((1-#REF!)*T36),2),ROUNDUP(((1-Q36)*T36),2))))</f>
        <v>#REF!</v>
      </c>
      <c r="S36" s="86" t="e">
        <f t="shared" si="0"/>
        <v>#REF!</v>
      </c>
      <c r="T36" s="296"/>
      <c r="U36" s="303" t="e">
        <f t="shared" si="1"/>
        <v>#DIV/0!</v>
      </c>
      <c r="V36" s="297"/>
      <c r="W36" s="312" t="e">
        <f t="shared" si="3"/>
        <v>#DIV/0!</v>
      </c>
      <c r="X36" s="4"/>
      <c r="Y36" s="4"/>
      <c r="Z36" s="4"/>
      <c r="AA36" s="318"/>
      <c r="AB36" s="100"/>
      <c r="AC36" s="100"/>
      <c r="AD36" s="4"/>
      <c r="AE36" s="15"/>
      <c r="AF36" s="345" t="str">
        <f>(IF(X36=0," ",(IF(#REF!&gt;X36,"NO LPN conflict","LPN conflict"))))</f>
        <v xml:space="preserve"> </v>
      </c>
    </row>
    <row r="37" spans="1:32" s="13" customFormat="1" ht="11.25">
      <c r="A37" s="367"/>
      <c r="B37" s="182"/>
      <c r="C37" s="369"/>
      <c r="D37" s="186"/>
      <c r="E37" s="186"/>
      <c r="F37" s="186"/>
      <c r="G37" s="189"/>
      <c r="H37" s="85"/>
      <c r="I37" s="271" t="e">
        <f t="shared" si="4"/>
        <v>#DIV/0!</v>
      </c>
      <c r="J37" s="271"/>
      <c r="K37" s="384"/>
      <c r="L37" s="384"/>
      <c r="M37" s="305"/>
      <c r="N37" s="392"/>
      <c r="O37" s="3"/>
      <c r="P37" s="308"/>
      <c r="Q37" s="3"/>
      <c r="R37" s="86" t="e">
        <f>IF(IF(Q37=0,ROUNDUP(((1-#REF!)*T37),2),ROUNDUP(((1-Q37)*T37),2))=0," ",(IF(Q37=0,ROUNDUP(((1-#REF!)*T37),2),ROUNDUP(((1-Q37)*T37),2))))</f>
        <v>#REF!</v>
      </c>
      <c r="S37" s="86" t="e">
        <f t="shared" si="0"/>
        <v>#REF!</v>
      </c>
      <c r="T37" s="296"/>
      <c r="U37" s="303" t="e">
        <f t="shared" si="1"/>
        <v>#DIV/0!</v>
      </c>
      <c r="V37" s="297"/>
      <c r="W37" s="312" t="e">
        <f t="shared" si="3"/>
        <v>#DIV/0!</v>
      </c>
      <c r="X37" s="4"/>
      <c r="Y37" s="4"/>
      <c r="Z37" s="4"/>
      <c r="AA37" s="318"/>
      <c r="AB37" s="100"/>
      <c r="AC37" s="100"/>
      <c r="AD37" s="4"/>
      <c r="AE37" s="15"/>
      <c r="AF37" s="345" t="str">
        <f>(IF(X37=0," ",(IF(#REF!&gt;X37,"NO LPN conflict","LPN conflict"))))</f>
        <v xml:space="preserve"> </v>
      </c>
    </row>
    <row r="38" spans="1:32" s="13" customFormat="1" ht="11.25">
      <c r="A38" s="367"/>
      <c r="B38" s="182"/>
      <c r="C38" s="369"/>
      <c r="D38" s="186"/>
      <c r="E38" s="186"/>
      <c r="F38" s="186"/>
      <c r="G38" s="189"/>
      <c r="H38" s="85"/>
      <c r="I38" s="271" t="e">
        <f t="shared" si="4"/>
        <v>#DIV/0!</v>
      </c>
      <c r="J38" s="271"/>
      <c r="K38" s="384"/>
      <c r="L38" s="384"/>
      <c r="M38" s="305"/>
      <c r="N38" s="392"/>
      <c r="O38" s="3"/>
      <c r="P38" s="308"/>
      <c r="Q38" s="3"/>
      <c r="R38" s="86" t="e">
        <f>IF(IF(Q38=0,ROUNDUP(((1-#REF!)*T38),2),ROUNDUP(((1-Q38)*T38),2))=0," ",(IF(Q38=0,ROUNDUP(((1-#REF!)*T38),2),ROUNDUP(((1-Q38)*T38),2))))</f>
        <v>#REF!</v>
      </c>
      <c r="S38" s="86" t="e">
        <f t="shared" si="0"/>
        <v>#REF!</v>
      </c>
      <c r="T38" s="296"/>
      <c r="U38" s="303" t="e">
        <f t="shared" si="1"/>
        <v>#DIV/0!</v>
      </c>
      <c r="V38" s="297"/>
      <c r="W38" s="312" t="e">
        <f t="shared" si="3"/>
        <v>#DIV/0!</v>
      </c>
      <c r="X38" s="4"/>
      <c r="Y38" s="4"/>
      <c r="Z38" s="4"/>
      <c r="AA38" s="318"/>
      <c r="AB38" s="100"/>
      <c r="AC38" s="100"/>
      <c r="AD38" s="4"/>
      <c r="AE38" s="15"/>
      <c r="AF38" s="345" t="str">
        <f>(IF(X38=0," ",(IF(#REF!&gt;X38,"NO LPN conflict","LPN conflict"))))</f>
        <v xml:space="preserve"> </v>
      </c>
    </row>
    <row r="39" spans="1:32" s="13" customFormat="1" ht="11.25">
      <c r="A39" s="367"/>
      <c r="B39" s="182"/>
      <c r="C39" s="369"/>
      <c r="D39" s="186"/>
      <c r="E39" s="186"/>
      <c r="F39" s="186"/>
      <c r="G39" s="189"/>
      <c r="H39" s="85"/>
      <c r="I39" s="271" t="e">
        <f t="shared" si="4"/>
        <v>#DIV/0!</v>
      </c>
      <c r="J39" s="271"/>
      <c r="K39" s="384"/>
      <c r="L39" s="384"/>
      <c r="M39" s="305"/>
      <c r="N39" s="392"/>
      <c r="O39" s="3"/>
      <c r="P39" s="308"/>
      <c r="Q39" s="3"/>
      <c r="R39" s="86" t="e">
        <f>IF(IF(Q39=0,ROUNDUP(((1-#REF!)*T39),2),ROUNDUP(((1-Q39)*T39),2))=0," ",(IF(Q39=0,ROUNDUP(((1-#REF!)*T39),2),ROUNDUP(((1-Q39)*T39),2))))</f>
        <v>#REF!</v>
      </c>
      <c r="S39" s="86" t="e">
        <f t="shared" si="0"/>
        <v>#REF!</v>
      </c>
      <c r="T39" s="296"/>
      <c r="U39" s="303" t="e">
        <f t="shared" si="1"/>
        <v>#DIV/0!</v>
      </c>
      <c r="V39" s="297"/>
      <c r="W39" s="312" t="e">
        <f t="shared" si="3"/>
        <v>#DIV/0!</v>
      </c>
      <c r="X39" s="4"/>
      <c r="Y39" s="4"/>
      <c r="Z39" s="4"/>
      <c r="AA39" s="318"/>
      <c r="AB39" s="100"/>
      <c r="AC39" s="100"/>
      <c r="AD39" s="4"/>
      <c r="AE39" s="15"/>
      <c r="AF39" s="345" t="str">
        <f>(IF(X39=0," ",(IF(#REF!&gt;X39,"NO LPN conflict","LPN conflict"))))</f>
        <v xml:space="preserve"> </v>
      </c>
    </row>
    <row r="40" spans="1:32" s="13" customFormat="1" ht="11.25">
      <c r="A40" s="367"/>
      <c r="B40" s="182"/>
      <c r="C40" s="369"/>
      <c r="D40" s="186"/>
      <c r="E40" s="186"/>
      <c r="F40" s="186"/>
      <c r="G40" s="189"/>
      <c r="H40" s="85"/>
      <c r="I40" s="271" t="e">
        <f t="shared" si="4"/>
        <v>#DIV/0!</v>
      </c>
      <c r="J40" s="271"/>
      <c r="K40" s="384"/>
      <c r="L40" s="384"/>
      <c r="M40" s="305"/>
      <c r="N40" s="392"/>
      <c r="O40" s="3"/>
      <c r="P40" s="308"/>
      <c r="Q40" s="3"/>
      <c r="R40" s="86" t="e">
        <f>IF(IF(Q40=0,ROUNDUP(((1-#REF!)*T40),2),ROUNDUP(((1-Q40)*T40),2))=0," ",(IF(Q40=0,ROUNDUP(((1-#REF!)*T40),2),ROUNDUP(((1-Q40)*T40),2))))</f>
        <v>#REF!</v>
      </c>
      <c r="S40" s="86" t="e">
        <f t="shared" si="0"/>
        <v>#REF!</v>
      </c>
      <c r="T40" s="296"/>
      <c r="U40" s="303" t="e">
        <f t="shared" si="1"/>
        <v>#DIV/0!</v>
      </c>
      <c r="V40" s="297"/>
      <c r="W40" s="312" t="e">
        <f t="shared" si="3"/>
        <v>#DIV/0!</v>
      </c>
      <c r="X40" s="4"/>
      <c r="Y40" s="4"/>
      <c r="Z40" s="4"/>
      <c r="AA40" s="318"/>
      <c r="AB40" s="100"/>
      <c r="AC40" s="100"/>
      <c r="AD40" s="4"/>
      <c r="AE40" s="15"/>
      <c r="AF40" s="345" t="str">
        <f>(IF(X40=0," ",(IF(#REF!&gt;X40,"NO LPN conflict","LPN conflict"))))</f>
        <v xml:space="preserve"> </v>
      </c>
    </row>
    <row r="41" spans="1:32" s="13" customFormat="1" ht="11.25">
      <c r="A41" s="367"/>
      <c r="B41" s="182"/>
      <c r="C41" s="369"/>
      <c r="D41" s="186"/>
      <c r="E41" s="186"/>
      <c r="F41" s="186"/>
      <c r="G41" s="189"/>
      <c r="H41" s="85"/>
      <c r="I41" s="271" t="e">
        <f t="shared" si="4"/>
        <v>#DIV/0!</v>
      </c>
      <c r="J41" s="271"/>
      <c r="K41" s="384"/>
      <c r="L41" s="384"/>
      <c r="M41" s="305"/>
      <c r="N41" s="392"/>
      <c r="O41" s="3"/>
      <c r="P41" s="308"/>
      <c r="Q41" s="3"/>
      <c r="R41" s="86" t="e">
        <f>IF(IF(Q41=0,ROUNDUP(((1-#REF!)*T41),2),ROUNDUP(((1-Q41)*T41),2))=0," ",(IF(Q41=0,ROUNDUP(((1-#REF!)*T41),2),ROUNDUP(((1-Q41)*T41),2))))</f>
        <v>#REF!</v>
      </c>
      <c r="S41" s="86" t="e">
        <f t="shared" si="0"/>
        <v>#REF!</v>
      </c>
      <c r="T41" s="296"/>
      <c r="U41" s="303" t="e">
        <f t="shared" si="1"/>
        <v>#DIV/0!</v>
      </c>
      <c r="V41" s="297"/>
      <c r="W41" s="312" t="e">
        <f t="shared" si="3"/>
        <v>#DIV/0!</v>
      </c>
      <c r="X41" s="4"/>
      <c r="Y41" s="4"/>
      <c r="Z41" s="4"/>
      <c r="AA41" s="318"/>
      <c r="AB41" s="100"/>
      <c r="AC41" s="100"/>
      <c r="AD41" s="4"/>
      <c r="AE41" s="15"/>
      <c r="AF41" s="345" t="str">
        <f>(IF(X41=0," ",(IF(#REF!&gt;X41,"NO LPN conflict","LPN conflict"))))</f>
        <v xml:space="preserve"> </v>
      </c>
    </row>
    <row r="42" spans="1:32" s="13" customFormat="1" ht="11.25">
      <c r="A42" s="367"/>
      <c r="B42" s="182"/>
      <c r="C42" s="369"/>
      <c r="D42" s="186"/>
      <c r="E42" s="186"/>
      <c r="F42" s="186"/>
      <c r="G42" s="189"/>
      <c r="H42" s="85"/>
      <c r="I42" s="271" t="e">
        <f t="shared" si="4"/>
        <v>#DIV/0!</v>
      </c>
      <c r="J42" s="271"/>
      <c r="K42" s="384"/>
      <c r="L42" s="384"/>
      <c r="M42" s="305"/>
      <c r="N42" s="392"/>
      <c r="O42" s="3"/>
      <c r="P42" s="308"/>
      <c r="Q42" s="3"/>
      <c r="R42" s="86" t="e">
        <f>IF(IF(Q42=0,ROUNDUP(((1-#REF!)*T42),2),ROUNDUP(((1-Q42)*T42),2))=0," ",(IF(Q42=0,ROUNDUP(((1-#REF!)*T42),2),ROUNDUP(((1-Q42)*T42),2))))</f>
        <v>#REF!</v>
      </c>
      <c r="S42" s="86" t="e">
        <f t="shared" si="0"/>
        <v>#REF!</v>
      </c>
      <c r="T42" s="296"/>
      <c r="U42" s="303" t="e">
        <f t="shared" si="1"/>
        <v>#DIV/0!</v>
      </c>
      <c r="V42" s="297"/>
      <c r="W42" s="312" t="e">
        <f t="shared" si="3"/>
        <v>#DIV/0!</v>
      </c>
      <c r="X42" s="4"/>
      <c r="Y42" s="4"/>
      <c r="Z42" s="4"/>
      <c r="AA42" s="318"/>
      <c r="AB42" s="100"/>
      <c r="AC42" s="100"/>
      <c r="AD42" s="4"/>
      <c r="AE42" s="15"/>
      <c r="AF42" s="345" t="str">
        <f>(IF(X42=0," ",(IF(#REF!&gt;X42,"NO LPN conflict","LPN conflict"))))</f>
        <v xml:space="preserve"> </v>
      </c>
    </row>
    <row r="43" spans="1:32" s="13" customFormat="1" ht="11.25">
      <c r="A43" s="367"/>
      <c r="B43" s="182"/>
      <c r="C43" s="369"/>
      <c r="D43" s="186"/>
      <c r="E43" s="186"/>
      <c r="F43" s="186"/>
      <c r="G43" s="189"/>
      <c r="H43" s="85"/>
      <c r="I43" s="271" t="e">
        <f t="shared" si="4"/>
        <v>#DIV/0!</v>
      </c>
      <c r="J43" s="271"/>
      <c r="K43" s="384"/>
      <c r="L43" s="384"/>
      <c r="M43" s="305"/>
      <c r="N43" s="392"/>
      <c r="O43" s="3"/>
      <c r="P43" s="308"/>
      <c r="Q43" s="3"/>
      <c r="R43" s="86" t="e">
        <f>IF(IF(Q43=0,ROUNDUP(((1-#REF!)*T43),2),ROUNDUP(((1-Q43)*T43),2))=0," ",(IF(Q43=0,ROUNDUP(((1-#REF!)*T43),2),ROUNDUP(((1-Q43)*T43),2))))</f>
        <v>#REF!</v>
      </c>
      <c r="S43" s="86" t="e">
        <f t="shared" si="0"/>
        <v>#REF!</v>
      </c>
      <c r="T43" s="296"/>
      <c r="U43" s="303" t="e">
        <f t="shared" si="1"/>
        <v>#DIV/0!</v>
      </c>
      <c r="V43" s="297"/>
      <c r="W43" s="312" t="e">
        <f t="shared" si="3"/>
        <v>#DIV/0!</v>
      </c>
      <c r="X43" s="4"/>
      <c r="Y43" s="4"/>
      <c r="Z43" s="4"/>
      <c r="AA43" s="318"/>
      <c r="AB43" s="100"/>
      <c r="AC43" s="100"/>
      <c r="AD43" s="4"/>
      <c r="AE43" s="15"/>
      <c r="AF43" s="345" t="str">
        <f>(IF(X43=0," ",(IF(#REF!&gt;X43,"NO LPN conflict","LPN conflict"))))</f>
        <v xml:space="preserve"> </v>
      </c>
    </row>
    <row r="44" spans="1:32" s="13" customFormat="1" ht="11.25">
      <c r="A44" s="367"/>
      <c r="B44" s="182"/>
      <c r="C44" s="369"/>
      <c r="D44" s="186"/>
      <c r="E44" s="186"/>
      <c r="F44" s="186"/>
      <c r="G44" s="189"/>
      <c r="H44" s="85"/>
      <c r="I44" s="271" t="e">
        <f t="shared" si="4"/>
        <v>#DIV/0!</v>
      </c>
      <c r="J44" s="271"/>
      <c r="K44" s="384"/>
      <c r="L44" s="384"/>
      <c r="M44" s="305"/>
      <c r="N44" s="392"/>
      <c r="O44" s="3"/>
      <c r="P44" s="308"/>
      <c r="Q44" s="3"/>
      <c r="R44" s="86" t="e">
        <f>IF(IF(Q44=0,ROUNDUP(((1-#REF!)*T44),2),ROUNDUP(((1-Q44)*T44),2))=0," ",(IF(Q44=0,ROUNDUP(((1-#REF!)*T44),2),ROUNDUP(((1-Q44)*T44),2))))</f>
        <v>#REF!</v>
      </c>
      <c r="S44" s="86" t="e">
        <f t="shared" si="0"/>
        <v>#REF!</v>
      </c>
      <c r="T44" s="296"/>
      <c r="U44" s="303" t="e">
        <f t="shared" si="1"/>
        <v>#DIV/0!</v>
      </c>
      <c r="V44" s="297"/>
      <c r="W44" s="312" t="e">
        <f t="shared" si="3"/>
        <v>#DIV/0!</v>
      </c>
      <c r="X44" s="4"/>
      <c r="Y44" s="4"/>
      <c r="Z44" s="4"/>
      <c r="AA44" s="318"/>
      <c r="AB44" s="100"/>
      <c r="AC44" s="100"/>
      <c r="AD44" s="4"/>
      <c r="AE44" s="15"/>
      <c r="AF44" s="345" t="str">
        <f>(IF(X44=0," ",(IF(#REF!&gt;X44,"NO LPN conflict","LPN conflict"))))</f>
        <v xml:space="preserve"> </v>
      </c>
    </row>
    <row r="45" spans="1:32" s="13" customFormat="1" ht="11.25">
      <c r="A45" s="367"/>
      <c r="B45" s="182"/>
      <c r="C45" s="369"/>
      <c r="D45" s="186"/>
      <c r="E45" s="186"/>
      <c r="F45" s="186"/>
      <c r="G45" s="189"/>
      <c r="H45" s="85"/>
      <c r="I45" s="271" t="e">
        <f t="shared" si="4"/>
        <v>#DIV/0!</v>
      </c>
      <c r="J45" s="271"/>
      <c r="K45" s="384"/>
      <c r="L45" s="384"/>
      <c r="M45" s="305"/>
      <c r="N45" s="392"/>
      <c r="O45" s="3"/>
      <c r="P45" s="309"/>
      <c r="Q45" s="3"/>
      <c r="R45" s="86" t="e">
        <f>IF(IF(Q45=0,ROUNDUP(((1-#REF!)*T45),2),ROUNDUP(((1-Q45)*T45),2))=0," ",(IF(Q45=0,ROUNDUP(((1-#REF!)*T45),2),ROUNDUP(((1-Q45)*T45),2))))</f>
        <v>#REF!</v>
      </c>
      <c r="S45" s="86" t="e">
        <f t="shared" si="0"/>
        <v>#REF!</v>
      </c>
      <c r="T45" s="296"/>
      <c r="U45" s="303" t="e">
        <f t="shared" si="1"/>
        <v>#DIV/0!</v>
      </c>
      <c r="V45" s="297"/>
      <c r="W45" s="312" t="e">
        <f t="shared" si="3"/>
        <v>#DIV/0!</v>
      </c>
      <c r="X45" s="4"/>
      <c r="Y45" s="4"/>
      <c r="Z45" s="4"/>
      <c r="AA45" s="318"/>
      <c r="AB45" s="100"/>
      <c r="AC45" s="100"/>
      <c r="AD45" s="4"/>
      <c r="AE45" s="15"/>
      <c r="AF45" s="345" t="str">
        <f>(IF(X45=0," ",(IF(#REF!&gt;X45,"NO LPN conflict","LPN conflict"))))</f>
        <v xml:space="preserve"> </v>
      </c>
    </row>
    <row r="46" spans="1:32" s="13" customFormat="1" ht="11.25">
      <c r="A46" s="367"/>
      <c r="B46" s="182"/>
      <c r="C46" s="369"/>
      <c r="D46" s="186"/>
      <c r="E46" s="186"/>
      <c r="F46" s="186"/>
      <c r="G46" s="189"/>
      <c r="H46" s="85"/>
      <c r="I46" s="271" t="e">
        <f t="shared" si="4"/>
        <v>#DIV/0!</v>
      </c>
      <c r="J46" s="271"/>
      <c r="K46" s="384"/>
      <c r="L46" s="384"/>
      <c r="M46" s="305"/>
      <c r="N46" s="392"/>
      <c r="O46" s="3"/>
      <c r="P46" s="309"/>
      <c r="Q46" s="3"/>
      <c r="R46" s="86" t="e">
        <f>IF(IF(Q46=0,ROUNDUP(((1-#REF!)*T46),2),ROUNDUP(((1-Q46)*T46),2))=0," ",(IF(Q46=0,ROUNDUP(((1-#REF!)*T46),2),ROUNDUP(((1-Q46)*T46),2))))</f>
        <v>#REF!</v>
      </c>
      <c r="S46" s="86" t="e">
        <f t="shared" si="0"/>
        <v>#REF!</v>
      </c>
      <c r="T46" s="296"/>
      <c r="U46" s="303" t="e">
        <f t="shared" si="1"/>
        <v>#DIV/0!</v>
      </c>
      <c r="V46" s="297"/>
      <c r="W46" s="312" t="e">
        <f t="shared" si="3"/>
        <v>#DIV/0!</v>
      </c>
      <c r="X46" s="4"/>
      <c r="Y46" s="4"/>
      <c r="Z46" s="4"/>
      <c r="AA46" s="318"/>
      <c r="AB46" s="100"/>
      <c r="AC46" s="100"/>
      <c r="AD46" s="4"/>
      <c r="AE46" s="15"/>
      <c r="AF46" s="345" t="str">
        <f>(IF(X46=0," ",(IF(#REF!&gt;X46,"NO LPN conflict","LPN conflict"))))</f>
        <v xml:space="preserve"> </v>
      </c>
    </row>
    <row r="47" spans="1:32" s="13" customFormat="1" ht="12" thickBot="1">
      <c r="A47" s="368"/>
      <c r="B47" s="346"/>
      <c r="C47" s="370"/>
      <c r="D47" s="347"/>
      <c r="E47" s="347"/>
      <c r="F47" s="347"/>
      <c r="G47" s="348"/>
      <c r="H47" s="349"/>
      <c r="I47" s="350" t="e">
        <f t="shared" si="4"/>
        <v>#DIV/0!</v>
      </c>
      <c r="J47" s="350"/>
      <c r="K47" s="385"/>
      <c r="L47" s="385"/>
      <c r="M47" s="351"/>
      <c r="N47" s="393"/>
      <c r="O47" s="352"/>
      <c r="P47" s="353"/>
      <c r="Q47" s="352"/>
      <c r="R47" s="354" t="e">
        <f>IF(IF(Q47=0,ROUNDUP(((1-#REF!)*T47),2),ROUNDUP(((1-Q47)*T47),2))=0," ",(IF(Q47=0,ROUNDUP(((1-#REF!)*T47),2),ROUNDUP(((1-Q47)*T47),2))))</f>
        <v>#REF!</v>
      </c>
      <c r="S47" s="354" t="e">
        <f t="shared" si="0"/>
        <v>#REF!</v>
      </c>
      <c r="T47" s="355"/>
      <c r="U47" s="356" t="e">
        <f t="shared" si="1"/>
        <v>#DIV/0!</v>
      </c>
      <c r="V47" s="357"/>
      <c r="W47" s="358" t="e">
        <f t="shared" si="3"/>
        <v>#DIV/0!</v>
      </c>
      <c r="X47" s="359"/>
      <c r="Y47" s="359"/>
      <c r="Z47" s="359"/>
      <c r="AA47" s="360"/>
      <c r="AB47" s="361"/>
      <c r="AC47" s="361"/>
      <c r="AD47" s="359"/>
      <c r="AE47" s="362"/>
      <c r="AF47" s="363" t="str">
        <f>(IF(X47=0," ",(IF(#REF!&gt;X47,"NO LPN conflict","LPN conflict"))))</f>
        <v xml:space="preserve"> </v>
      </c>
    </row>
    <row r="48" spans="1:32" s="13" customFormat="1" ht="11.25">
      <c r="B48" s="31"/>
      <c r="C48" s="31"/>
      <c r="D48" s="32"/>
      <c r="E48" s="32"/>
      <c r="I48" s="272"/>
      <c r="J48" s="272"/>
      <c r="K48" s="33"/>
      <c r="L48" s="41"/>
      <c r="M48" s="41"/>
      <c r="N48" s="63"/>
      <c r="O48" s="63"/>
      <c r="P48" s="63"/>
      <c r="Q48" s="110"/>
      <c r="R48" s="34"/>
      <c r="S48" s="34"/>
      <c r="T48" s="298"/>
      <c r="U48" s="298"/>
      <c r="V48" s="298"/>
      <c r="W48" s="34"/>
      <c r="X48" s="34"/>
      <c r="Y48" s="34"/>
      <c r="Z48" s="34"/>
      <c r="AA48" s="319"/>
      <c r="AB48" s="329"/>
      <c r="AC48" s="329"/>
      <c r="AD48" s="34"/>
    </row>
    <row r="49" spans="2:30" s="13" customFormat="1" ht="11.25">
      <c r="B49" s="31"/>
      <c r="C49" s="31"/>
      <c r="D49" s="32"/>
      <c r="E49" s="32"/>
      <c r="I49" s="272"/>
      <c r="J49" s="272"/>
      <c r="K49" s="33"/>
      <c r="L49" s="41"/>
      <c r="M49" s="41"/>
      <c r="N49" s="63"/>
      <c r="O49" s="63"/>
      <c r="P49" s="74"/>
      <c r="Q49" s="110"/>
      <c r="R49" s="34"/>
      <c r="S49" s="34"/>
      <c r="T49" s="298"/>
      <c r="U49" s="298"/>
      <c r="V49" s="298"/>
      <c r="W49" s="34"/>
      <c r="X49" s="34"/>
      <c r="Y49" s="34"/>
      <c r="Z49" s="34"/>
      <c r="AA49" s="319"/>
      <c r="AB49" s="329"/>
      <c r="AC49" s="329"/>
      <c r="AD49" s="34"/>
    </row>
    <row r="50" spans="2:30" s="13" customFormat="1" ht="11.25">
      <c r="B50" s="31"/>
      <c r="C50" s="31"/>
      <c r="D50" s="32"/>
      <c r="E50" s="32"/>
      <c r="I50" s="272"/>
      <c r="J50" s="272"/>
      <c r="K50" s="33"/>
      <c r="L50" s="41"/>
      <c r="M50" s="41"/>
      <c r="N50" s="63"/>
      <c r="O50" s="63"/>
      <c r="P50" s="74"/>
      <c r="Q50" s="110"/>
      <c r="R50" s="34"/>
      <c r="S50" s="34"/>
      <c r="T50" s="298"/>
      <c r="U50" s="298"/>
      <c r="V50" s="298"/>
      <c r="W50" s="34"/>
      <c r="X50" s="34"/>
      <c r="Y50" s="34"/>
      <c r="Z50" s="34"/>
      <c r="AA50" s="319"/>
      <c r="AB50" s="329"/>
      <c r="AC50" s="329"/>
      <c r="AD50" s="34"/>
    </row>
    <row r="51" spans="2:30" s="13" customFormat="1" ht="11.25">
      <c r="B51" s="31"/>
      <c r="C51" s="31"/>
      <c r="D51" s="32"/>
      <c r="E51" s="32"/>
      <c r="I51" s="272"/>
      <c r="J51" s="272"/>
      <c r="K51" s="33"/>
      <c r="L51" s="41"/>
      <c r="M51" s="41"/>
      <c r="N51" s="63"/>
      <c r="O51" s="63"/>
      <c r="P51" s="74"/>
      <c r="Q51" s="110"/>
      <c r="R51" s="34"/>
      <c r="S51" s="34"/>
      <c r="T51" s="298"/>
      <c r="U51" s="298"/>
      <c r="V51" s="298"/>
      <c r="W51" s="34"/>
      <c r="X51" s="34"/>
      <c r="Y51" s="34"/>
      <c r="Z51" s="34"/>
      <c r="AA51" s="319"/>
      <c r="AB51" s="329"/>
      <c r="AC51" s="329"/>
      <c r="AD51" s="34"/>
    </row>
    <row r="52" spans="2:30" s="13" customFormat="1" ht="11.25">
      <c r="B52" s="31"/>
      <c r="C52" s="31"/>
      <c r="D52" s="32"/>
      <c r="E52" s="32"/>
      <c r="I52" s="272"/>
      <c r="J52" s="272"/>
      <c r="K52" s="33"/>
      <c r="L52" s="41"/>
      <c r="M52" s="41"/>
      <c r="N52" s="63"/>
      <c r="O52" s="63"/>
      <c r="P52" s="74"/>
      <c r="Q52" s="110"/>
      <c r="R52" s="34"/>
      <c r="S52" s="34"/>
      <c r="T52" s="298"/>
      <c r="U52" s="298"/>
      <c r="V52" s="298"/>
      <c r="W52" s="34"/>
      <c r="X52" s="34"/>
      <c r="Y52" s="34"/>
      <c r="Z52" s="34"/>
      <c r="AA52" s="319"/>
      <c r="AB52" s="329"/>
      <c r="AC52" s="329"/>
      <c r="AD52" s="34"/>
    </row>
    <row r="53" spans="2:30" s="13" customFormat="1" ht="11.25">
      <c r="B53" s="31"/>
      <c r="C53" s="31"/>
      <c r="D53" s="32"/>
      <c r="E53" s="32"/>
      <c r="I53" s="272"/>
      <c r="J53" s="272"/>
      <c r="K53" s="33"/>
      <c r="L53" s="41"/>
      <c r="M53" s="41"/>
      <c r="N53" s="63"/>
      <c r="O53" s="63"/>
      <c r="P53" s="74"/>
      <c r="Q53" s="110"/>
      <c r="R53" s="34"/>
      <c r="S53" s="34"/>
      <c r="T53" s="298"/>
      <c r="U53" s="298"/>
      <c r="V53" s="298"/>
      <c r="W53" s="34"/>
      <c r="X53" s="34"/>
      <c r="Y53" s="34"/>
      <c r="Z53" s="34"/>
      <c r="AA53" s="319"/>
      <c r="AB53" s="329"/>
      <c r="AC53" s="329"/>
      <c r="AD53" s="34"/>
    </row>
    <row r="54" spans="2:30" s="13" customFormat="1" ht="11.25">
      <c r="B54" s="31"/>
      <c r="C54" s="31"/>
      <c r="D54" s="32"/>
      <c r="E54" s="32"/>
      <c r="I54" s="272"/>
      <c r="J54" s="272"/>
      <c r="K54" s="33"/>
      <c r="L54" s="41"/>
      <c r="M54" s="41"/>
      <c r="N54" s="63"/>
      <c r="O54" s="63"/>
      <c r="P54" s="74"/>
      <c r="Q54" s="110"/>
      <c r="R54" s="34"/>
      <c r="S54" s="34"/>
      <c r="T54" s="298"/>
      <c r="U54" s="298"/>
      <c r="V54" s="298"/>
      <c r="W54" s="34"/>
      <c r="X54" s="34"/>
      <c r="Y54" s="34"/>
      <c r="Z54" s="34"/>
      <c r="AA54" s="319"/>
      <c r="AB54" s="329"/>
      <c r="AC54" s="329"/>
      <c r="AD54" s="34"/>
    </row>
    <row r="55" spans="2:30" s="13" customFormat="1" ht="11.25">
      <c r="B55" s="31"/>
      <c r="C55" s="31"/>
      <c r="D55" s="32"/>
      <c r="E55" s="32"/>
      <c r="I55" s="272"/>
      <c r="J55" s="272"/>
      <c r="K55" s="33"/>
      <c r="L55" s="41"/>
      <c r="M55" s="41"/>
      <c r="N55" s="63"/>
      <c r="O55" s="63"/>
      <c r="P55" s="74"/>
      <c r="Q55" s="110"/>
      <c r="R55" s="34"/>
      <c r="S55" s="34"/>
      <c r="T55" s="298"/>
      <c r="U55" s="298"/>
      <c r="V55" s="298"/>
      <c r="W55" s="34"/>
      <c r="X55" s="34"/>
      <c r="Y55" s="34"/>
      <c r="Z55" s="34"/>
      <c r="AA55" s="319"/>
      <c r="AB55" s="329"/>
      <c r="AC55" s="329"/>
      <c r="AD55" s="34"/>
    </row>
    <row r="56" spans="2:30" s="13" customFormat="1" ht="11.25">
      <c r="B56" s="31"/>
      <c r="C56" s="31"/>
      <c r="D56" s="32"/>
      <c r="E56" s="32"/>
      <c r="I56" s="272"/>
      <c r="J56" s="272"/>
      <c r="K56" s="33"/>
      <c r="L56" s="41"/>
      <c r="M56" s="41"/>
      <c r="N56" s="63"/>
      <c r="O56" s="63"/>
      <c r="P56" s="74"/>
      <c r="Q56" s="110"/>
      <c r="R56" s="34"/>
      <c r="S56" s="34"/>
      <c r="T56" s="298"/>
      <c r="U56" s="298"/>
      <c r="V56" s="298"/>
      <c r="W56" s="34"/>
      <c r="X56" s="34"/>
      <c r="Y56" s="34"/>
      <c r="Z56" s="34"/>
      <c r="AA56" s="319"/>
      <c r="AB56" s="329"/>
      <c r="AC56" s="329"/>
      <c r="AD56" s="34"/>
    </row>
    <row r="57" spans="2:30" s="13" customFormat="1" ht="11.25">
      <c r="B57" s="31"/>
      <c r="C57" s="31"/>
      <c r="D57" s="32"/>
      <c r="E57" s="32"/>
      <c r="I57" s="272"/>
      <c r="J57" s="272"/>
      <c r="K57" s="33"/>
      <c r="L57" s="41"/>
      <c r="M57" s="41"/>
      <c r="N57" s="63"/>
      <c r="O57" s="63"/>
      <c r="P57" s="74"/>
      <c r="Q57" s="110"/>
      <c r="R57" s="34"/>
      <c r="S57" s="34"/>
      <c r="T57" s="298"/>
      <c r="U57" s="298"/>
      <c r="V57" s="298"/>
      <c r="W57" s="34"/>
      <c r="X57" s="34"/>
      <c r="Y57" s="34"/>
      <c r="Z57" s="34"/>
      <c r="AA57" s="319"/>
      <c r="AB57" s="329"/>
      <c r="AC57" s="329"/>
      <c r="AD57" s="34"/>
    </row>
    <row r="58" spans="2:30" s="13" customFormat="1" ht="11.25">
      <c r="B58" s="31"/>
      <c r="C58" s="31"/>
      <c r="D58" s="32"/>
      <c r="E58" s="32"/>
      <c r="I58" s="272"/>
      <c r="J58" s="272"/>
      <c r="K58" s="33"/>
      <c r="L58" s="41"/>
      <c r="M58" s="41"/>
      <c r="N58" s="63"/>
      <c r="O58" s="63"/>
      <c r="P58" s="74"/>
      <c r="Q58" s="110"/>
      <c r="R58" s="34"/>
      <c r="S58" s="34"/>
      <c r="T58" s="298"/>
      <c r="U58" s="298"/>
      <c r="V58" s="298"/>
      <c r="W58" s="34"/>
      <c r="X58" s="34"/>
      <c r="Y58" s="34"/>
      <c r="Z58" s="34"/>
      <c r="AA58" s="319"/>
      <c r="AB58" s="329"/>
      <c r="AC58" s="329"/>
      <c r="AD58" s="34"/>
    </row>
    <row r="59" spans="2:30" s="13" customFormat="1" ht="11.25">
      <c r="B59" s="31"/>
      <c r="C59" s="31"/>
      <c r="D59" s="32"/>
      <c r="E59" s="32"/>
      <c r="I59" s="272"/>
      <c r="J59" s="272"/>
      <c r="K59" s="33"/>
      <c r="L59" s="41"/>
      <c r="M59" s="41"/>
      <c r="N59" s="63"/>
      <c r="O59" s="63"/>
      <c r="P59" s="74"/>
      <c r="Q59" s="110"/>
      <c r="R59" s="34"/>
      <c r="S59" s="34"/>
      <c r="T59" s="298"/>
      <c r="U59" s="298"/>
      <c r="V59" s="298"/>
      <c r="W59" s="34"/>
      <c r="X59" s="34"/>
      <c r="Y59" s="34"/>
      <c r="Z59" s="34"/>
      <c r="AA59" s="319"/>
      <c r="AB59" s="329"/>
      <c r="AC59" s="329"/>
      <c r="AD59" s="34"/>
    </row>
    <row r="60" spans="2:30" s="13" customFormat="1" ht="11.25">
      <c r="B60" s="31"/>
      <c r="C60" s="31"/>
      <c r="D60" s="32"/>
      <c r="E60" s="32"/>
      <c r="I60" s="272"/>
      <c r="J60" s="272"/>
      <c r="K60" s="33"/>
      <c r="L60" s="41"/>
      <c r="M60" s="41"/>
      <c r="N60" s="63"/>
      <c r="O60" s="63"/>
      <c r="P60" s="74"/>
      <c r="Q60" s="110"/>
      <c r="R60" s="34"/>
      <c r="S60" s="34"/>
      <c r="T60" s="298"/>
      <c r="U60" s="298"/>
      <c r="V60" s="298"/>
      <c r="W60" s="34"/>
      <c r="X60" s="34"/>
      <c r="Y60" s="34"/>
      <c r="Z60" s="34"/>
      <c r="AA60" s="319"/>
      <c r="AB60" s="329"/>
      <c r="AC60" s="329"/>
      <c r="AD60" s="34"/>
    </row>
    <row r="61" spans="2:30" s="13" customFormat="1" ht="11.25">
      <c r="B61" s="31"/>
      <c r="C61" s="31"/>
      <c r="D61" s="32"/>
      <c r="E61" s="32"/>
      <c r="I61" s="272"/>
      <c r="J61" s="272"/>
      <c r="K61" s="33"/>
      <c r="L61" s="41"/>
      <c r="M61" s="41"/>
      <c r="N61" s="63"/>
      <c r="O61" s="63"/>
      <c r="P61" s="74"/>
      <c r="Q61" s="110"/>
      <c r="R61" s="34"/>
      <c r="S61" s="34"/>
      <c r="T61" s="298"/>
      <c r="U61" s="298"/>
      <c r="V61" s="298"/>
      <c r="W61" s="34"/>
      <c r="X61" s="34"/>
      <c r="Y61" s="34"/>
      <c r="Z61" s="34"/>
      <c r="AA61" s="319"/>
      <c r="AB61" s="329"/>
      <c r="AC61" s="329"/>
      <c r="AD61" s="34"/>
    </row>
    <row r="62" spans="2:30" s="13" customFormat="1" ht="11.25">
      <c r="B62" s="31"/>
      <c r="C62" s="31"/>
      <c r="D62" s="32"/>
      <c r="E62" s="32"/>
      <c r="I62" s="272"/>
      <c r="J62" s="272"/>
      <c r="K62" s="33"/>
      <c r="L62" s="41"/>
      <c r="M62" s="41"/>
      <c r="N62" s="63"/>
      <c r="O62" s="63"/>
      <c r="P62" s="74"/>
      <c r="Q62" s="110"/>
      <c r="R62" s="34"/>
      <c r="S62" s="34"/>
      <c r="T62" s="298"/>
      <c r="U62" s="298"/>
      <c r="V62" s="298"/>
      <c r="W62" s="34"/>
      <c r="X62" s="34"/>
      <c r="Y62" s="34"/>
      <c r="Z62" s="34"/>
      <c r="AA62" s="319"/>
      <c r="AB62" s="329"/>
      <c r="AC62" s="329"/>
      <c r="AD62" s="34"/>
    </row>
    <row r="63" spans="2:30" s="13" customFormat="1" ht="11.25">
      <c r="B63" s="31"/>
      <c r="C63" s="31"/>
      <c r="D63" s="32"/>
      <c r="E63" s="32"/>
      <c r="I63" s="272"/>
      <c r="J63" s="272"/>
      <c r="K63" s="33"/>
      <c r="L63" s="41"/>
      <c r="M63" s="41"/>
      <c r="N63" s="63"/>
      <c r="O63" s="63"/>
      <c r="P63" s="74"/>
      <c r="Q63" s="110"/>
      <c r="R63" s="34"/>
      <c r="S63" s="34"/>
      <c r="T63" s="298"/>
      <c r="U63" s="298"/>
      <c r="V63" s="298"/>
      <c r="W63" s="34"/>
      <c r="X63" s="34"/>
      <c r="Y63" s="34"/>
      <c r="Z63" s="34"/>
      <c r="AA63" s="319"/>
      <c r="AB63" s="329"/>
      <c r="AC63" s="329"/>
      <c r="AD63" s="34"/>
    </row>
    <row r="64" spans="2:30" s="13" customFormat="1" ht="11.25">
      <c r="B64" s="31"/>
      <c r="C64" s="31"/>
      <c r="D64" s="32"/>
      <c r="E64" s="32"/>
      <c r="I64" s="272"/>
      <c r="J64" s="272"/>
      <c r="K64" s="33"/>
      <c r="L64" s="41"/>
      <c r="M64" s="41"/>
      <c r="N64" s="63"/>
      <c r="O64" s="63"/>
      <c r="P64" s="74"/>
      <c r="Q64" s="110"/>
      <c r="R64" s="34"/>
      <c r="S64" s="34"/>
      <c r="T64" s="298"/>
      <c r="U64" s="298"/>
      <c r="V64" s="298"/>
      <c r="W64" s="34"/>
      <c r="X64" s="34"/>
      <c r="Y64" s="34"/>
      <c r="Z64" s="34"/>
      <c r="AA64" s="319"/>
      <c r="AB64" s="329"/>
      <c r="AC64" s="329"/>
      <c r="AD64" s="34"/>
    </row>
    <row r="65" spans="2:30" s="13" customFormat="1" ht="11.25">
      <c r="B65" s="31"/>
      <c r="C65" s="31"/>
      <c r="D65" s="32"/>
      <c r="E65" s="32"/>
      <c r="I65" s="272"/>
      <c r="J65" s="272"/>
      <c r="K65" s="33"/>
      <c r="L65" s="41"/>
      <c r="M65" s="41"/>
      <c r="N65" s="63"/>
      <c r="O65" s="63"/>
      <c r="P65" s="74"/>
      <c r="Q65" s="110"/>
      <c r="R65" s="34"/>
      <c r="S65" s="34"/>
      <c r="T65" s="298"/>
      <c r="U65" s="298"/>
      <c r="V65" s="298"/>
      <c r="W65" s="34"/>
      <c r="X65" s="34"/>
      <c r="Y65" s="34"/>
      <c r="Z65" s="34"/>
      <c r="AA65" s="319"/>
      <c r="AB65" s="329"/>
      <c r="AC65" s="329"/>
      <c r="AD65" s="34"/>
    </row>
    <row r="66" spans="2:30" s="13" customFormat="1" ht="11.25">
      <c r="B66" s="31"/>
      <c r="C66" s="31"/>
      <c r="D66" s="32"/>
      <c r="E66" s="32"/>
      <c r="I66" s="272"/>
      <c r="J66" s="272"/>
      <c r="K66" s="33"/>
      <c r="L66" s="41"/>
      <c r="M66" s="41"/>
      <c r="N66" s="63"/>
      <c r="O66" s="63"/>
      <c r="P66" s="74"/>
      <c r="Q66" s="110"/>
      <c r="R66" s="34"/>
      <c r="S66" s="34"/>
      <c r="T66" s="298"/>
      <c r="U66" s="298"/>
      <c r="V66" s="298"/>
      <c r="W66" s="34"/>
      <c r="X66" s="34"/>
      <c r="Y66" s="34"/>
      <c r="Z66" s="34"/>
      <c r="AA66" s="319"/>
      <c r="AB66" s="329"/>
      <c r="AC66" s="329"/>
      <c r="AD66" s="34"/>
    </row>
    <row r="67" spans="2:30" s="13" customFormat="1" ht="11.25">
      <c r="B67" s="31"/>
      <c r="C67" s="31"/>
      <c r="D67" s="32"/>
      <c r="E67" s="32"/>
      <c r="I67" s="272"/>
      <c r="J67" s="272"/>
      <c r="K67" s="33"/>
      <c r="L67" s="41"/>
      <c r="M67" s="41"/>
      <c r="N67" s="63"/>
      <c r="O67" s="63"/>
      <c r="P67" s="74"/>
      <c r="Q67" s="110"/>
      <c r="R67" s="34"/>
      <c r="S67" s="34"/>
      <c r="T67" s="298"/>
      <c r="U67" s="298"/>
      <c r="V67" s="298"/>
      <c r="W67" s="34"/>
      <c r="X67" s="34"/>
      <c r="Y67" s="34"/>
      <c r="Z67" s="34"/>
      <c r="AA67" s="319"/>
      <c r="AB67" s="329"/>
      <c r="AC67" s="329"/>
      <c r="AD67" s="34"/>
    </row>
    <row r="68" spans="2:30" s="13" customFormat="1" ht="11.25">
      <c r="B68" s="31"/>
      <c r="C68" s="31"/>
      <c r="D68" s="32"/>
      <c r="E68" s="32"/>
      <c r="I68" s="272"/>
      <c r="J68" s="272"/>
      <c r="K68" s="33"/>
      <c r="L68" s="41"/>
      <c r="M68" s="41"/>
      <c r="N68" s="63"/>
      <c r="O68" s="63"/>
      <c r="P68" s="74"/>
      <c r="Q68" s="110"/>
      <c r="R68" s="34"/>
      <c r="S68" s="34"/>
      <c r="T68" s="298"/>
      <c r="U68" s="298"/>
      <c r="V68" s="298"/>
      <c r="W68" s="34"/>
      <c r="X68" s="34"/>
      <c r="Y68" s="34"/>
      <c r="Z68" s="34"/>
      <c r="AA68" s="319"/>
      <c r="AB68" s="329"/>
      <c r="AC68" s="329"/>
      <c r="AD68" s="34"/>
    </row>
    <row r="69" spans="2:30" s="13" customFormat="1" ht="11.25">
      <c r="B69" s="31"/>
      <c r="C69" s="31"/>
      <c r="D69" s="32"/>
      <c r="E69" s="32"/>
      <c r="I69" s="272"/>
      <c r="J69" s="272"/>
      <c r="K69" s="33"/>
      <c r="L69" s="41"/>
      <c r="M69" s="41"/>
      <c r="N69" s="63"/>
      <c r="O69" s="63"/>
      <c r="P69" s="74"/>
      <c r="Q69" s="110"/>
      <c r="R69" s="34"/>
      <c r="S69" s="34"/>
      <c r="T69" s="298"/>
      <c r="U69" s="298"/>
      <c r="V69" s="298"/>
      <c r="W69" s="34"/>
      <c r="X69" s="34"/>
      <c r="Y69" s="34"/>
      <c r="Z69" s="34"/>
      <c r="AA69" s="319"/>
      <c r="AB69" s="329"/>
      <c r="AC69" s="329"/>
      <c r="AD69" s="34"/>
    </row>
    <row r="70" spans="2:30" s="13" customFormat="1" ht="11.25">
      <c r="B70" s="31"/>
      <c r="C70" s="31"/>
      <c r="D70" s="32"/>
      <c r="E70" s="32"/>
      <c r="I70" s="272"/>
      <c r="J70" s="272"/>
      <c r="K70" s="33"/>
      <c r="L70" s="41"/>
      <c r="M70" s="41"/>
      <c r="N70" s="63"/>
      <c r="O70" s="63"/>
      <c r="P70" s="74"/>
      <c r="Q70" s="110"/>
      <c r="R70" s="34"/>
      <c r="S70" s="34"/>
      <c r="T70" s="298"/>
      <c r="U70" s="298"/>
      <c r="V70" s="298"/>
      <c r="W70" s="34"/>
      <c r="X70" s="34"/>
      <c r="Y70" s="34"/>
      <c r="Z70" s="34"/>
      <c r="AA70" s="319"/>
      <c r="AB70" s="329"/>
      <c r="AC70" s="329"/>
      <c r="AD70" s="34"/>
    </row>
    <row r="71" spans="2:30" s="13" customFormat="1" ht="11.25">
      <c r="B71" s="31"/>
      <c r="C71" s="31"/>
      <c r="D71" s="32"/>
      <c r="E71" s="32"/>
      <c r="I71" s="272"/>
      <c r="J71" s="272"/>
      <c r="K71" s="33"/>
      <c r="L71" s="41"/>
      <c r="M71" s="41"/>
      <c r="N71" s="63"/>
      <c r="O71" s="63"/>
      <c r="P71" s="74"/>
      <c r="Q71" s="110"/>
      <c r="R71" s="34"/>
      <c r="S71" s="34"/>
      <c r="T71" s="298"/>
      <c r="U71" s="298"/>
      <c r="V71" s="298"/>
      <c r="W71" s="34"/>
      <c r="X71" s="34"/>
      <c r="Y71" s="34"/>
      <c r="Z71" s="34"/>
      <c r="AA71" s="319"/>
      <c r="AB71" s="329"/>
      <c r="AC71" s="329"/>
      <c r="AD71" s="34"/>
    </row>
    <row r="72" spans="2:30" s="13" customFormat="1" ht="11.25">
      <c r="B72" s="31"/>
      <c r="C72" s="31"/>
      <c r="D72" s="32"/>
      <c r="E72" s="32"/>
      <c r="I72" s="272"/>
      <c r="J72" s="272"/>
      <c r="K72" s="33"/>
      <c r="L72" s="41"/>
      <c r="M72" s="41"/>
      <c r="N72" s="63"/>
      <c r="O72" s="63"/>
      <c r="P72" s="74"/>
      <c r="Q72" s="110"/>
      <c r="R72" s="34"/>
      <c r="S72" s="34"/>
      <c r="T72" s="298"/>
      <c r="U72" s="298"/>
      <c r="V72" s="298"/>
      <c r="W72" s="34"/>
      <c r="X72" s="34"/>
      <c r="Y72" s="34"/>
      <c r="Z72" s="34"/>
      <c r="AA72" s="319"/>
      <c r="AB72" s="329"/>
      <c r="AC72" s="329"/>
      <c r="AD72" s="34"/>
    </row>
    <row r="73" spans="2:30" s="13" customFormat="1" ht="11.25">
      <c r="B73" s="31"/>
      <c r="C73" s="31"/>
      <c r="D73" s="32"/>
      <c r="E73" s="32"/>
      <c r="I73" s="272"/>
      <c r="J73" s="272"/>
      <c r="K73" s="33"/>
      <c r="L73" s="41"/>
      <c r="M73" s="41"/>
      <c r="N73" s="63"/>
      <c r="O73" s="63"/>
      <c r="P73" s="74"/>
      <c r="Q73" s="110"/>
      <c r="R73" s="34"/>
      <c r="S73" s="34"/>
      <c r="T73" s="298"/>
      <c r="U73" s="298"/>
      <c r="V73" s="298"/>
      <c r="W73" s="34"/>
      <c r="X73" s="34"/>
      <c r="Y73" s="34"/>
      <c r="Z73" s="34"/>
      <c r="AA73" s="319"/>
      <c r="AB73" s="329"/>
      <c r="AC73" s="329"/>
      <c r="AD73" s="34"/>
    </row>
    <row r="74" spans="2:30" s="13" customFormat="1" ht="11.25">
      <c r="B74" s="31"/>
      <c r="C74" s="31"/>
      <c r="D74" s="32"/>
      <c r="E74" s="32"/>
      <c r="I74" s="272"/>
      <c r="J74" s="272"/>
      <c r="K74" s="33"/>
      <c r="L74" s="41"/>
      <c r="M74" s="41"/>
      <c r="N74" s="63"/>
      <c r="O74" s="63"/>
      <c r="P74" s="74"/>
      <c r="Q74" s="110"/>
      <c r="R74" s="34"/>
      <c r="S74" s="34"/>
      <c r="T74" s="298"/>
      <c r="U74" s="298"/>
      <c r="V74" s="298"/>
      <c r="W74" s="34"/>
      <c r="X74" s="34"/>
      <c r="Y74" s="34"/>
      <c r="Z74" s="34"/>
      <c r="AA74" s="319"/>
      <c r="AB74" s="329"/>
      <c r="AC74" s="329"/>
      <c r="AD74" s="34"/>
    </row>
    <row r="75" spans="2:30" s="13" customFormat="1" ht="11.25">
      <c r="B75" s="31"/>
      <c r="C75" s="31"/>
      <c r="D75" s="32"/>
      <c r="E75" s="32"/>
      <c r="I75" s="272"/>
      <c r="J75" s="272"/>
      <c r="K75" s="33"/>
      <c r="L75" s="41"/>
      <c r="M75" s="41"/>
      <c r="N75" s="63"/>
      <c r="O75" s="63"/>
      <c r="P75" s="74"/>
      <c r="Q75" s="110"/>
      <c r="R75" s="34"/>
      <c r="S75" s="34"/>
      <c r="T75" s="298"/>
      <c r="U75" s="298"/>
      <c r="V75" s="298"/>
      <c r="W75" s="34"/>
      <c r="X75" s="34"/>
      <c r="Y75" s="34"/>
      <c r="Z75" s="34"/>
      <c r="AA75" s="319"/>
      <c r="AB75" s="329"/>
      <c r="AC75" s="329"/>
      <c r="AD75" s="34"/>
    </row>
    <row r="76" spans="2:30" s="13" customFormat="1" ht="11.25">
      <c r="B76" s="35"/>
      <c r="C76" s="35"/>
      <c r="D76" s="32"/>
      <c r="E76" s="32"/>
      <c r="I76" s="272"/>
      <c r="J76" s="272"/>
      <c r="K76" s="33"/>
      <c r="L76" s="41"/>
      <c r="M76" s="41"/>
      <c r="N76" s="63"/>
      <c r="O76" s="63"/>
      <c r="P76" s="74"/>
      <c r="Q76" s="110"/>
      <c r="R76" s="34"/>
      <c r="S76" s="34"/>
      <c r="T76" s="298"/>
      <c r="U76" s="298"/>
      <c r="V76" s="298"/>
      <c r="W76" s="34"/>
      <c r="X76" s="34"/>
      <c r="Y76" s="34"/>
      <c r="Z76" s="34"/>
      <c r="AA76" s="319"/>
      <c r="AB76" s="329"/>
      <c r="AC76" s="329"/>
      <c r="AD76" s="34"/>
    </row>
    <row r="77" spans="2:30" s="13" customFormat="1" ht="11.25">
      <c r="B77" s="35"/>
      <c r="C77" s="35"/>
      <c r="D77" s="32"/>
      <c r="E77" s="32"/>
      <c r="I77" s="272"/>
      <c r="J77" s="272"/>
      <c r="K77" s="33"/>
      <c r="L77" s="41"/>
      <c r="M77" s="41"/>
      <c r="N77" s="63"/>
      <c r="O77" s="63"/>
      <c r="P77" s="74"/>
      <c r="Q77" s="110"/>
      <c r="R77" s="34"/>
      <c r="S77" s="34"/>
      <c r="T77" s="298"/>
      <c r="U77" s="298"/>
      <c r="V77" s="298"/>
      <c r="W77" s="34"/>
      <c r="X77" s="34"/>
      <c r="Y77" s="34"/>
      <c r="Z77" s="34"/>
      <c r="AA77" s="319"/>
      <c r="AB77" s="329"/>
      <c r="AC77" s="329"/>
      <c r="AD77" s="34"/>
    </row>
    <row r="78" spans="2:30" s="13" customFormat="1" ht="11.25">
      <c r="B78" s="35"/>
      <c r="C78" s="35"/>
      <c r="D78" s="32"/>
      <c r="E78" s="32"/>
      <c r="I78" s="272"/>
      <c r="J78" s="272"/>
      <c r="K78" s="33"/>
      <c r="L78" s="41"/>
      <c r="M78" s="41"/>
      <c r="N78" s="63"/>
      <c r="O78" s="63"/>
      <c r="P78" s="74"/>
      <c r="Q78" s="110"/>
      <c r="R78" s="34"/>
      <c r="S78" s="34"/>
      <c r="T78" s="298"/>
      <c r="U78" s="298"/>
      <c r="V78" s="298"/>
      <c r="W78" s="34"/>
      <c r="X78" s="34"/>
      <c r="Y78" s="34"/>
      <c r="Z78" s="34"/>
      <c r="AA78" s="319"/>
      <c r="AB78" s="329"/>
      <c r="AC78" s="329"/>
      <c r="AD78" s="34"/>
    </row>
    <row r="79" spans="2:30" s="13" customFormat="1" ht="11.25">
      <c r="B79" s="35"/>
      <c r="C79" s="35"/>
      <c r="D79" s="32"/>
      <c r="E79" s="32"/>
      <c r="I79" s="272"/>
      <c r="J79" s="272"/>
      <c r="K79" s="33"/>
      <c r="L79" s="41"/>
      <c r="M79" s="41"/>
      <c r="N79" s="63"/>
      <c r="O79" s="63"/>
      <c r="P79" s="74"/>
      <c r="Q79" s="110"/>
      <c r="R79" s="34"/>
      <c r="S79" s="34"/>
      <c r="T79" s="298"/>
      <c r="U79" s="298"/>
      <c r="V79" s="298"/>
      <c r="W79" s="34"/>
      <c r="X79" s="34"/>
      <c r="Y79" s="34"/>
      <c r="Z79" s="34"/>
      <c r="AA79" s="319"/>
      <c r="AB79" s="329"/>
      <c r="AC79" s="329"/>
      <c r="AD79" s="34"/>
    </row>
    <row r="80" spans="2:30" s="13" customFormat="1" ht="11.25">
      <c r="B80" s="35"/>
      <c r="C80" s="35"/>
      <c r="D80" s="32"/>
      <c r="E80" s="32"/>
      <c r="I80" s="272"/>
      <c r="J80" s="272"/>
      <c r="K80" s="33"/>
      <c r="L80" s="41"/>
      <c r="M80" s="41"/>
      <c r="N80" s="63"/>
      <c r="O80" s="63"/>
      <c r="P80" s="74"/>
      <c r="Q80" s="110"/>
      <c r="R80" s="34"/>
      <c r="S80" s="34"/>
      <c r="T80" s="298"/>
      <c r="U80" s="298"/>
      <c r="V80" s="298"/>
      <c r="W80" s="34"/>
      <c r="X80" s="34"/>
      <c r="Y80" s="34"/>
      <c r="Z80" s="34"/>
      <c r="AA80" s="319"/>
      <c r="AB80" s="329"/>
      <c r="AC80" s="329"/>
      <c r="AD80" s="34"/>
    </row>
    <row r="81" spans="2:30" s="13" customFormat="1" ht="11.25">
      <c r="B81" s="35"/>
      <c r="C81" s="35"/>
      <c r="D81" s="32"/>
      <c r="E81" s="32"/>
      <c r="I81" s="272"/>
      <c r="J81" s="272"/>
      <c r="K81" s="33"/>
      <c r="L81" s="41"/>
      <c r="M81" s="41"/>
      <c r="N81" s="63"/>
      <c r="O81" s="63"/>
      <c r="P81" s="74"/>
      <c r="Q81" s="110"/>
      <c r="R81" s="34"/>
      <c r="S81" s="34"/>
      <c r="T81" s="298"/>
      <c r="U81" s="298"/>
      <c r="V81" s="298"/>
      <c r="W81" s="34"/>
      <c r="X81" s="34"/>
      <c r="Y81" s="34"/>
      <c r="Z81" s="34"/>
      <c r="AA81" s="319"/>
      <c r="AB81" s="329"/>
      <c r="AC81" s="329"/>
      <c r="AD81" s="34"/>
    </row>
    <row r="82" spans="2:30" s="13" customFormat="1" ht="11.25">
      <c r="B82" s="35"/>
      <c r="C82" s="35"/>
      <c r="D82" s="32"/>
      <c r="E82" s="32"/>
      <c r="I82" s="272"/>
      <c r="J82" s="272"/>
      <c r="K82" s="33"/>
      <c r="L82" s="41"/>
      <c r="M82" s="41"/>
      <c r="N82" s="63"/>
      <c r="O82" s="63"/>
      <c r="P82" s="74"/>
      <c r="Q82" s="110"/>
      <c r="R82" s="34"/>
      <c r="S82" s="34"/>
      <c r="T82" s="298"/>
      <c r="U82" s="298"/>
      <c r="V82" s="298"/>
      <c r="W82" s="34"/>
      <c r="X82" s="34"/>
      <c r="Y82" s="34"/>
      <c r="Z82" s="34"/>
      <c r="AA82" s="319"/>
      <c r="AB82" s="329"/>
      <c r="AC82" s="329"/>
      <c r="AD82" s="34"/>
    </row>
    <row r="83" spans="2:30" s="13" customFormat="1" ht="11.25">
      <c r="B83" s="35"/>
      <c r="C83" s="35"/>
      <c r="D83" s="32"/>
      <c r="E83" s="32"/>
      <c r="I83" s="272"/>
      <c r="J83" s="272"/>
      <c r="K83" s="33"/>
      <c r="L83" s="41"/>
      <c r="M83" s="41"/>
      <c r="N83" s="63"/>
      <c r="O83" s="63"/>
      <c r="P83" s="74"/>
      <c r="Q83" s="110"/>
      <c r="R83" s="34"/>
      <c r="S83" s="34"/>
      <c r="T83" s="298"/>
      <c r="U83" s="298"/>
      <c r="V83" s="298"/>
      <c r="W83" s="34"/>
      <c r="X83" s="34"/>
      <c r="Y83" s="34"/>
      <c r="Z83" s="34"/>
      <c r="AA83" s="319"/>
      <c r="AB83" s="329"/>
      <c r="AC83" s="329"/>
      <c r="AD83" s="34"/>
    </row>
    <row r="84" spans="2:30" s="13" customFormat="1" ht="11.25">
      <c r="B84" s="35"/>
      <c r="C84" s="35"/>
      <c r="D84" s="32"/>
      <c r="E84" s="32"/>
      <c r="I84" s="272"/>
      <c r="J84" s="272"/>
      <c r="K84" s="33"/>
      <c r="L84" s="41"/>
      <c r="M84" s="41"/>
      <c r="N84" s="63"/>
      <c r="O84" s="63"/>
      <c r="P84" s="74"/>
      <c r="Q84" s="110"/>
      <c r="R84" s="34"/>
      <c r="S84" s="34"/>
      <c r="T84" s="298"/>
      <c r="U84" s="298"/>
      <c r="V84" s="298"/>
      <c r="W84" s="34"/>
      <c r="X84" s="34"/>
      <c r="Y84" s="34"/>
      <c r="Z84" s="34"/>
      <c r="AA84" s="319"/>
      <c r="AB84" s="329"/>
      <c r="AC84" s="329"/>
      <c r="AD84" s="34"/>
    </row>
    <row r="85" spans="2:30" s="13" customFormat="1" ht="11.25">
      <c r="B85" s="35"/>
      <c r="C85" s="35"/>
      <c r="D85" s="32"/>
      <c r="E85" s="32"/>
      <c r="I85" s="272"/>
      <c r="J85" s="272"/>
      <c r="K85" s="33"/>
      <c r="L85" s="41"/>
      <c r="M85" s="41"/>
      <c r="N85" s="63"/>
      <c r="O85" s="63"/>
      <c r="P85" s="74"/>
      <c r="Q85" s="110"/>
      <c r="R85" s="34"/>
      <c r="S85" s="34"/>
      <c r="T85" s="298"/>
      <c r="U85" s="298"/>
      <c r="V85" s="298"/>
      <c r="W85" s="34"/>
      <c r="X85" s="34"/>
      <c r="Y85" s="34"/>
      <c r="Z85" s="34"/>
      <c r="AA85" s="319"/>
      <c r="AB85" s="329"/>
      <c r="AC85" s="329"/>
      <c r="AD85" s="34"/>
    </row>
    <row r="86" spans="2:30" s="13" customFormat="1" ht="11.25">
      <c r="B86" s="35"/>
      <c r="C86" s="35"/>
      <c r="D86" s="32"/>
      <c r="E86" s="32"/>
      <c r="I86" s="272"/>
      <c r="J86" s="272"/>
      <c r="K86" s="33"/>
      <c r="L86" s="41"/>
      <c r="M86" s="41"/>
      <c r="N86" s="63"/>
      <c r="O86" s="63"/>
      <c r="P86" s="74"/>
      <c r="Q86" s="110"/>
      <c r="R86" s="34"/>
      <c r="S86" s="34"/>
      <c r="T86" s="298"/>
      <c r="U86" s="298"/>
      <c r="V86" s="298"/>
      <c r="W86" s="34"/>
      <c r="X86" s="34"/>
      <c r="Y86" s="34"/>
      <c r="Z86" s="34"/>
      <c r="AA86" s="319"/>
      <c r="AB86" s="329"/>
      <c r="AC86" s="329"/>
      <c r="AD86" s="34"/>
    </row>
    <row r="87" spans="2:30" s="13" customFormat="1" ht="11.25">
      <c r="B87" s="35"/>
      <c r="C87" s="35"/>
      <c r="D87" s="32"/>
      <c r="E87" s="32"/>
      <c r="I87" s="272"/>
      <c r="J87" s="272"/>
      <c r="K87" s="33"/>
      <c r="L87" s="41"/>
      <c r="M87" s="41"/>
      <c r="N87" s="63"/>
      <c r="O87" s="63"/>
      <c r="P87" s="74"/>
      <c r="Q87" s="110"/>
      <c r="R87" s="34"/>
      <c r="S87" s="34"/>
      <c r="T87" s="298"/>
      <c r="U87" s="298"/>
      <c r="V87" s="298"/>
      <c r="W87" s="34"/>
      <c r="X87" s="34"/>
      <c r="Y87" s="34"/>
      <c r="Z87" s="34"/>
      <c r="AA87" s="319"/>
      <c r="AB87" s="329"/>
      <c r="AC87" s="329"/>
      <c r="AD87" s="34"/>
    </row>
    <row r="88" spans="2:30" s="13" customFormat="1" ht="11.25">
      <c r="B88" s="35"/>
      <c r="C88" s="35"/>
      <c r="D88" s="32"/>
      <c r="E88" s="32"/>
      <c r="I88" s="272"/>
      <c r="J88" s="272"/>
      <c r="K88" s="33"/>
      <c r="L88" s="41"/>
      <c r="M88" s="41"/>
      <c r="N88" s="63"/>
      <c r="O88" s="63"/>
      <c r="P88" s="74"/>
      <c r="Q88" s="110"/>
      <c r="R88" s="34"/>
      <c r="S88" s="34"/>
      <c r="T88" s="298"/>
      <c r="U88" s="298"/>
      <c r="V88" s="298"/>
      <c r="W88" s="34"/>
      <c r="X88" s="34"/>
      <c r="Y88" s="34"/>
      <c r="Z88" s="34"/>
      <c r="AA88" s="319"/>
      <c r="AB88" s="329"/>
      <c r="AC88" s="329"/>
      <c r="AD88" s="34"/>
    </row>
    <row r="89" spans="2:30" s="13" customFormat="1" ht="11.25">
      <c r="B89" s="35"/>
      <c r="C89" s="35"/>
      <c r="D89" s="32"/>
      <c r="E89" s="32"/>
      <c r="I89" s="272"/>
      <c r="J89" s="272"/>
      <c r="K89" s="33"/>
      <c r="L89" s="41"/>
      <c r="M89" s="41"/>
      <c r="N89" s="63"/>
      <c r="O89" s="63"/>
      <c r="P89" s="74"/>
      <c r="Q89" s="110"/>
      <c r="R89" s="34"/>
      <c r="S89" s="34"/>
      <c r="T89" s="298"/>
      <c r="U89" s="298"/>
      <c r="V89" s="298"/>
      <c r="W89" s="34"/>
      <c r="X89" s="34"/>
      <c r="Y89" s="34"/>
      <c r="Z89" s="34"/>
      <c r="AA89" s="319"/>
      <c r="AB89" s="329"/>
      <c r="AC89" s="329"/>
      <c r="AD89" s="34"/>
    </row>
    <row r="90" spans="2:30" s="13" customFormat="1" ht="11.25">
      <c r="B90" s="35"/>
      <c r="C90" s="35"/>
      <c r="D90" s="32"/>
      <c r="E90" s="32"/>
      <c r="I90" s="272"/>
      <c r="J90" s="272"/>
      <c r="K90" s="33"/>
      <c r="L90" s="41"/>
      <c r="M90" s="41"/>
      <c r="N90" s="63"/>
      <c r="O90" s="63"/>
      <c r="P90" s="74"/>
      <c r="Q90" s="110"/>
      <c r="R90" s="34"/>
      <c r="S90" s="34"/>
      <c r="T90" s="298"/>
      <c r="U90" s="298"/>
      <c r="V90" s="298"/>
      <c r="W90" s="34"/>
      <c r="X90" s="34"/>
      <c r="Y90" s="34"/>
      <c r="Z90" s="34"/>
      <c r="AA90" s="319"/>
      <c r="AB90" s="329"/>
      <c r="AC90" s="329"/>
      <c r="AD90" s="34"/>
    </row>
    <row r="91" spans="2:30" s="13" customFormat="1" ht="11.25">
      <c r="B91" s="35"/>
      <c r="C91" s="35"/>
      <c r="D91" s="32"/>
      <c r="E91" s="32"/>
      <c r="I91" s="272"/>
      <c r="J91" s="272"/>
      <c r="K91" s="33"/>
      <c r="L91" s="41"/>
      <c r="M91" s="41"/>
      <c r="N91" s="63"/>
      <c r="O91" s="63"/>
      <c r="P91" s="74"/>
      <c r="Q91" s="110"/>
      <c r="R91" s="34"/>
      <c r="S91" s="34"/>
      <c r="T91" s="298"/>
      <c r="U91" s="298"/>
      <c r="V91" s="298"/>
      <c r="W91" s="34"/>
      <c r="X91" s="34"/>
      <c r="Y91" s="34"/>
      <c r="Z91" s="34"/>
      <c r="AA91" s="319"/>
      <c r="AB91" s="329"/>
      <c r="AC91" s="329"/>
      <c r="AD91" s="34"/>
    </row>
    <row r="92" spans="2:30" s="13" customFormat="1" ht="11.25">
      <c r="B92" s="35"/>
      <c r="C92" s="35"/>
      <c r="D92" s="32"/>
      <c r="E92" s="32"/>
      <c r="I92" s="272"/>
      <c r="J92" s="272"/>
      <c r="K92" s="33"/>
      <c r="L92" s="41"/>
      <c r="M92" s="41"/>
      <c r="N92" s="63"/>
      <c r="O92" s="63"/>
      <c r="P92" s="74"/>
      <c r="Q92" s="110"/>
      <c r="R92" s="34"/>
      <c r="S92" s="34"/>
      <c r="T92" s="298"/>
      <c r="U92" s="298"/>
      <c r="V92" s="298"/>
      <c r="W92" s="34"/>
      <c r="X92" s="34"/>
      <c r="Y92" s="34"/>
      <c r="Z92" s="34"/>
      <c r="AA92" s="319"/>
      <c r="AB92" s="329"/>
      <c r="AC92" s="329"/>
      <c r="AD92" s="34"/>
    </row>
    <row r="93" spans="2:30" s="13" customFormat="1" ht="11.25">
      <c r="B93" s="35"/>
      <c r="C93" s="35"/>
      <c r="D93" s="32"/>
      <c r="E93" s="32"/>
      <c r="I93" s="272"/>
      <c r="J93" s="272"/>
      <c r="K93" s="33"/>
      <c r="L93" s="41"/>
      <c r="M93" s="41"/>
      <c r="N93" s="63"/>
      <c r="O93" s="63"/>
      <c r="P93" s="74"/>
      <c r="Q93" s="110"/>
      <c r="R93" s="34"/>
      <c r="S93" s="34"/>
      <c r="T93" s="298"/>
      <c r="U93" s="298"/>
      <c r="V93" s="298"/>
      <c r="W93" s="34"/>
      <c r="X93" s="34"/>
      <c r="Y93" s="34"/>
      <c r="Z93" s="34"/>
      <c r="AA93" s="319"/>
      <c r="AB93" s="329"/>
      <c r="AC93" s="329"/>
      <c r="AD93" s="34"/>
    </row>
    <row r="94" spans="2:30" s="13" customFormat="1" ht="11.25">
      <c r="B94" s="35"/>
      <c r="C94" s="35"/>
      <c r="D94" s="32"/>
      <c r="E94" s="32"/>
      <c r="I94" s="272"/>
      <c r="J94" s="272"/>
      <c r="K94" s="33"/>
      <c r="L94" s="41"/>
      <c r="M94" s="41"/>
      <c r="N94" s="63"/>
      <c r="O94" s="63"/>
      <c r="P94" s="74"/>
      <c r="Q94" s="110"/>
      <c r="R94" s="34"/>
      <c r="S94" s="34"/>
      <c r="T94" s="298"/>
      <c r="U94" s="298"/>
      <c r="V94" s="298"/>
      <c r="W94" s="34"/>
      <c r="X94" s="34"/>
      <c r="Y94" s="34"/>
      <c r="Z94" s="34"/>
      <c r="AA94" s="319"/>
      <c r="AB94" s="329"/>
      <c r="AC94" s="329"/>
      <c r="AD94" s="34"/>
    </row>
    <row r="95" spans="2:30" s="13" customFormat="1" ht="11.25">
      <c r="B95" s="35"/>
      <c r="C95" s="35"/>
      <c r="D95" s="32"/>
      <c r="E95" s="32"/>
      <c r="I95" s="272"/>
      <c r="J95" s="272"/>
      <c r="K95" s="33"/>
      <c r="L95" s="41"/>
      <c r="M95" s="41"/>
      <c r="N95" s="63"/>
      <c r="O95" s="63"/>
      <c r="P95" s="74"/>
      <c r="Q95" s="110"/>
      <c r="R95" s="34"/>
      <c r="S95" s="34"/>
      <c r="T95" s="298"/>
      <c r="U95" s="298"/>
      <c r="V95" s="298"/>
      <c r="W95" s="34"/>
      <c r="X95" s="34"/>
      <c r="Y95" s="34"/>
      <c r="Z95" s="34"/>
      <c r="AA95" s="319"/>
      <c r="AB95" s="329"/>
      <c r="AC95" s="329"/>
      <c r="AD95" s="34"/>
    </row>
    <row r="96" spans="2:30" s="13" customFormat="1" ht="11.25">
      <c r="B96" s="35"/>
      <c r="C96" s="35"/>
      <c r="D96" s="32"/>
      <c r="E96" s="32"/>
      <c r="I96" s="272"/>
      <c r="J96" s="272"/>
      <c r="K96" s="33"/>
      <c r="L96" s="41"/>
      <c r="M96" s="41"/>
      <c r="N96" s="63"/>
      <c r="O96" s="63"/>
      <c r="P96" s="74"/>
      <c r="Q96" s="110"/>
      <c r="R96" s="34"/>
      <c r="S96" s="34"/>
      <c r="T96" s="298"/>
      <c r="U96" s="298"/>
      <c r="V96" s="298"/>
      <c r="W96" s="34"/>
      <c r="X96" s="34"/>
      <c r="Y96" s="34"/>
      <c r="Z96" s="34"/>
      <c r="AA96" s="319"/>
      <c r="AB96" s="329"/>
      <c r="AC96" s="329"/>
      <c r="AD96" s="34"/>
    </row>
    <row r="97" spans="2:30" s="13" customFormat="1" ht="11.25">
      <c r="B97" s="35"/>
      <c r="C97" s="35"/>
      <c r="D97" s="32"/>
      <c r="E97" s="32"/>
      <c r="I97" s="272"/>
      <c r="J97" s="272"/>
      <c r="K97" s="33"/>
      <c r="L97" s="41"/>
      <c r="M97" s="41"/>
      <c r="N97" s="63"/>
      <c r="O97" s="63"/>
      <c r="P97" s="74"/>
      <c r="Q97" s="110"/>
      <c r="R97" s="34"/>
      <c r="S97" s="34"/>
      <c r="T97" s="298"/>
      <c r="U97" s="298"/>
      <c r="V97" s="298"/>
      <c r="W97" s="34"/>
      <c r="X97" s="34"/>
      <c r="Y97" s="34"/>
      <c r="Z97" s="34"/>
      <c r="AA97" s="319"/>
      <c r="AB97" s="329"/>
      <c r="AC97" s="329"/>
      <c r="AD97" s="34"/>
    </row>
    <row r="98" spans="2:30" s="13" customFormat="1" ht="11.25">
      <c r="B98" s="35"/>
      <c r="C98" s="35"/>
      <c r="D98" s="32"/>
      <c r="E98" s="32"/>
      <c r="I98" s="272"/>
      <c r="J98" s="272"/>
      <c r="K98" s="33"/>
      <c r="L98" s="41"/>
      <c r="M98" s="41"/>
      <c r="N98" s="63"/>
      <c r="O98" s="63"/>
      <c r="P98" s="74"/>
      <c r="Q98" s="110"/>
      <c r="R98" s="34"/>
      <c r="S98" s="34"/>
      <c r="T98" s="298"/>
      <c r="U98" s="298"/>
      <c r="V98" s="298"/>
      <c r="W98" s="34"/>
      <c r="X98" s="34"/>
      <c r="Y98" s="34"/>
      <c r="Z98" s="34"/>
      <c r="AA98" s="319"/>
      <c r="AB98" s="329"/>
      <c r="AC98" s="329"/>
      <c r="AD98" s="34"/>
    </row>
    <row r="99" spans="2:30" s="13" customFormat="1" ht="11.25">
      <c r="B99" s="35"/>
      <c r="C99" s="35"/>
      <c r="D99" s="32"/>
      <c r="E99" s="32"/>
      <c r="I99" s="272"/>
      <c r="J99" s="272"/>
      <c r="K99" s="33"/>
      <c r="L99" s="41"/>
      <c r="M99" s="41"/>
      <c r="N99" s="63"/>
      <c r="O99" s="63"/>
      <c r="P99" s="74"/>
      <c r="Q99" s="110"/>
      <c r="R99" s="34"/>
      <c r="S99" s="34"/>
      <c r="T99" s="298"/>
      <c r="U99" s="298"/>
      <c r="V99" s="298"/>
      <c r="W99" s="34"/>
      <c r="X99" s="34"/>
      <c r="Y99" s="34"/>
      <c r="Z99" s="34"/>
      <c r="AA99" s="319"/>
      <c r="AB99" s="329"/>
      <c r="AC99" s="329"/>
      <c r="AD99" s="34"/>
    </row>
    <row r="100" spans="2:30" s="13" customFormat="1" ht="11.25">
      <c r="B100" s="35"/>
      <c r="C100" s="35"/>
      <c r="D100" s="32"/>
      <c r="E100" s="32"/>
      <c r="I100" s="272"/>
      <c r="J100" s="272"/>
      <c r="K100" s="33"/>
      <c r="L100" s="41"/>
      <c r="M100" s="41"/>
      <c r="N100" s="63"/>
      <c r="O100" s="63"/>
      <c r="P100" s="74"/>
      <c r="Q100" s="110"/>
      <c r="R100" s="34"/>
      <c r="S100" s="34"/>
      <c r="T100" s="298"/>
      <c r="U100" s="298"/>
      <c r="V100" s="298"/>
      <c r="W100" s="34"/>
      <c r="X100" s="34"/>
      <c r="Y100" s="34"/>
      <c r="Z100" s="34"/>
      <c r="AA100" s="319"/>
      <c r="AB100" s="329"/>
      <c r="AC100" s="329"/>
      <c r="AD100" s="34"/>
    </row>
    <row r="101" spans="2:30" s="13" customFormat="1" ht="11.25">
      <c r="B101" s="35"/>
      <c r="C101" s="35"/>
      <c r="D101" s="32"/>
      <c r="E101" s="32"/>
      <c r="I101" s="272"/>
      <c r="J101" s="272"/>
      <c r="K101" s="33"/>
      <c r="L101" s="41"/>
      <c r="M101" s="41"/>
      <c r="N101" s="63"/>
      <c r="O101" s="63"/>
      <c r="P101" s="74"/>
      <c r="Q101" s="110"/>
      <c r="R101" s="34"/>
      <c r="S101" s="34"/>
      <c r="T101" s="298"/>
      <c r="U101" s="298"/>
      <c r="V101" s="298"/>
      <c r="W101" s="34"/>
      <c r="X101" s="34"/>
      <c r="Y101" s="34"/>
      <c r="Z101" s="34"/>
      <c r="AA101" s="319"/>
      <c r="AB101" s="329"/>
      <c r="AC101" s="329"/>
      <c r="AD101" s="34"/>
    </row>
    <row r="102" spans="2:30" s="13" customFormat="1" ht="11.25">
      <c r="B102" s="35"/>
      <c r="C102" s="35"/>
      <c r="D102" s="32"/>
      <c r="E102" s="32"/>
      <c r="I102" s="272"/>
      <c r="J102" s="272"/>
      <c r="K102" s="33"/>
      <c r="L102" s="41"/>
      <c r="M102" s="41"/>
      <c r="N102" s="63"/>
      <c r="O102" s="63"/>
      <c r="P102" s="74"/>
      <c r="Q102" s="110"/>
      <c r="R102" s="34"/>
      <c r="S102" s="34"/>
      <c r="T102" s="298"/>
      <c r="U102" s="298"/>
      <c r="V102" s="298"/>
      <c r="W102" s="34"/>
      <c r="X102" s="34"/>
      <c r="Y102" s="34"/>
      <c r="Z102" s="34"/>
      <c r="AA102" s="319"/>
      <c r="AB102" s="329"/>
      <c r="AC102" s="329"/>
      <c r="AD102" s="34"/>
    </row>
    <row r="103" spans="2:30" s="13" customFormat="1" ht="11.25">
      <c r="B103" s="35"/>
      <c r="C103" s="35"/>
      <c r="D103" s="32"/>
      <c r="E103" s="32"/>
      <c r="I103" s="272"/>
      <c r="J103" s="272"/>
      <c r="K103" s="33"/>
      <c r="L103" s="41"/>
      <c r="M103" s="41"/>
      <c r="N103" s="63"/>
      <c r="O103" s="63"/>
      <c r="P103" s="74"/>
      <c r="Q103" s="110"/>
      <c r="R103" s="34"/>
      <c r="S103" s="34"/>
      <c r="T103" s="298"/>
      <c r="U103" s="298"/>
      <c r="V103" s="298"/>
      <c r="W103" s="34"/>
      <c r="X103" s="34"/>
      <c r="Y103" s="34"/>
      <c r="Z103" s="34"/>
      <c r="AA103" s="319"/>
      <c r="AB103" s="329"/>
      <c r="AC103" s="329"/>
      <c r="AD103" s="34"/>
    </row>
    <row r="104" spans="2:30" s="13" customFormat="1" ht="11.25">
      <c r="B104" s="35"/>
      <c r="C104" s="35"/>
      <c r="D104" s="32"/>
      <c r="E104" s="32"/>
      <c r="I104" s="272"/>
      <c r="J104" s="272"/>
      <c r="K104" s="33"/>
      <c r="L104" s="41"/>
      <c r="M104" s="41"/>
      <c r="N104" s="63"/>
      <c r="O104" s="63"/>
      <c r="P104" s="74"/>
      <c r="Q104" s="110"/>
      <c r="R104" s="34"/>
      <c r="S104" s="34"/>
      <c r="T104" s="298"/>
      <c r="U104" s="298"/>
      <c r="V104" s="298"/>
      <c r="W104" s="34"/>
      <c r="X104" s="34"/>
      <c r="Y104" s="34"/>
      <c r="Z104" s="34"/>
      <c r="AA104" s="319"/>
      <c r="AB104" s="329"/>
      <c r="AC104" s="329"/>
      <c r="AD104" s="34"/>
    </row>
    <row r="105" spans="2:30" s="13" customFormat="1" ht="11.25">
      <c r="B105" s="35"/>
      <c r="C105" s="35"/>
      <c r="D105" s="32"/>
      <c r="E105" s="32"/>
      <c r="I105" s="272"/>
      <c r="J105" s="272"/>
      <c r="K105" s="33"/>
      <c r="L105" s="41"/>
      <c r="M105" s="41"/>
      <c r="N105" s="63"/>
      <c r="O105" s="63"/>
      <c r="P105" s="74"/>
      <c r="Q105" s="110"/>
      <c r="R105" s="34"/>
      <c r="S105" s="34"/>
      <c r="T105" s="298"/>
      <c r="U105" s="298"/>
      <c r="V105" s="298"/>
      <c r="W105" s="34"/>
      <c r="X105" s="34"/>
      <c r="Y105" s="34"/>
      <c r="Z105" s="34"/>
      <c r="AA105" s="319"/>
      <c r="AB105" s="329"/>
      <c r="AC105" s="329"/>
      <c r="AD105" s="34"/>
    </row>
    <row r="106" spans="2:30" s="13" customFormat="1" ht="11.25">
      <c r="B106" s="35"/>
      <c r="C106" s="35"/>
      <c r="D106" s="32"/>
      <c r="E106" s="32"/>
      <c r="I106" s="272"/>
      <c r="J106" s="272"/>
      <c r="K106" s="33"/>
      <c r="L106" s="41"/>
      <c r="M106" s="41"/>
      <c r="N106" s="63"/>
      <c r="O106" s="63"/>
      <c r="P106" s="74"/>
      <c r="Q106" s="110"/>
      <c r="R106" s="34"/>
      <c r="S106" s="34"/>
      <c r="T106" s="298"/>
      <c r="U106" s="298"/>
      <c r="V106" s="298"/>
      <c r="W106" s="34"/>
      <c r="X106" s="34"/>
      <c r="Y106" s="34"/>
      <c r="Z106" s="34"/>
      <c r="AA106" s="319"/>
      <c r="AB106" s="329"/>
      <c r="AC106" s="329"/>
      <c r="AD106" s="34"/>
    </row>
    <row r="107" spans="2:30" s="13" customFormat="1" ht="11.25">
      <c r="B107" s="35"/>
      <c r="C107" s="35"/>
      <c r="D107" s="32"/>
      <c r="E107" s="32"/>
      <c r="I107" s="272"/>
      <c r="J107" s="272"/>
      <c r="K107" s="33"/>
      <c r="L107" s="41"/>
      <c r="M107" s="41"/>
      <c r="N107" s="63"/>
      <c r="O107" s="63"/>
      <c r="P107" s="74"/>
      <c r="Q107" s="110"/>
      <c r="R107" s="34"/>
      <c r="S107" s="34"/>
      <c r="T107" s="298"/>
      <c r="U107" s="298"/>
      <c r="V107" s="298"/>
      <c r="W107" s="34"/>
      <c r="X107" s="34"/>
      <c r="Y107" s="34"/>
      <c r="Z107" s="34"/>
      <c r="AA107" s="319"/>
      <c r="AB107" s="329"/>
      <c r="AC107" s="329"/>
      <c r="AD107" s="34"/>
    </row>
    <row r="108" spans="2:30" s="13" customFormat="1" ht="11.25">
      <c r="B108" s="35"/>
      <c r="C108" s="35"/>
      <c r="D108" s="32"/>
      <c r="E108" s="32"/>
      <c r="I108" s="272"/>
      <c r="J108" s="272"/>
      <c r="K108" s="33"/>
      <c r="L108" s="41"/>
      <c r="M108" s="41"/>
      <c r="N108" s="63"/>
      <c r="O108" s="63"/>
      <c r="P108" s="74"/>
      <c r="Q108" s="110"/>
      <c r="R108" s="34"/>
      <c r="S108" s="34"/>
      <c r="T108" s="298"/>
      <c r="U108" s="298"/>
      <c r="V108" s="298"/>
      <c r="W108" s="34"/>
      <c r="X108" s="34"/>
      <c r="Y108" s="34"/>
      <c r="Z108" s="34"/>
      <c r="AA108" s="319"/>
      <c r="AB108" s="329"/>
      <c r="AC108" s="329"/>
      <c r="AD108" s="34"/>
    </row>
    <row r="109" spans="2:30" s="13" customFormat="1" ht="11.25">
      <c r="B109" s="35"/>
      <c r="C109" s="35"/>
      <c r="D109" s="32"/>
      <c r="E109" s="32"/>
      <c r="I109" s="272"/>
      <c r="J109" s="272"/>
      <c r="K109" s="33"/>
      <c r="L109" s="41"/>
      <c r="M109" s="41"/>
      <c r="N109" s="63"/>
      <c r="O109" s="63"/>
      <c r="P109" s="74"/>
      <c r="Q109" s="110"/>
      <c r="R109" s="34"/>
      <c r="S109" s="34"/>
      <c r="T109" s="298"/>
      <c r="U109" s="298"/>
      <c r="V109" s="298"/>
      <c r="W109" s="34"/>
      <c r="X109" s="34"/>
      <c r="Y109" s="34"/>
      <c r="Z109" s="34"/>
      <c r="AA109" s="319"/>
      <c r="AB109" s="329"/>
      <c r="AC109" s="329"/>
      <c r="AD109" s="34"/>
    </row>
    <row r="110" spans="2:30" s="13" customFormat="1" ht="11.25">
      <c r="B110" s="35"/>
      <c r="C110" s="35"/>
      <c r="D110" s="32"/>
      <c r="E110" s="32"/>
      <c r="I110" s="272"/>
      <c r="J110" s="272"/>
      <c r="K110" s="33"/>
      <c r="L110" s="41"/>
      <c r="M110" s="41"/>
      <c r="N110" s="63"/>
      <c r="O110" s="63"/>
      <c r="P110" s="74"/>
      <c r="Q110" s="110"/>
      <c r="R110" s="34"/>
      <c r="S110" s="34"/>
      <c r="T110" s="298"/>
      <c r="U110" s="298"/>
      <c r="V110" s="298"/>
      <c r="W110" s="34"/>
      <c r="X110" s="34"/>
      <c r="Y110" s="34"/>
      <c r="Z110" s="34"/>
      <c r="AA110" s="319"/>
      <c r="AB110" s="329"/>
      <c r="AC110" s="329"/>
      <c r="AD110" s="34"/>
    </row>
    <row r="111" spans="2:30" s="13" customFormat="1" ht="11.25">
      <c r="B111" s="35"/>
      <c r="C111" s="35"/>
      <c r="D111" s="32"/>
      <c r="E111" s="32"/>
      <c r="I111" s="272"/>
      <c r="J111" s="272"/>
      <c r="K111" s="33"/>
      <c r="L111" s="41"/>
      <c r="M111" s="41"/>
      <c r="N111" s="63"/>
      <c r="O111" s="63"/>
      <c r="P111" s="74"/>
      <c r="Q111" s="110"/>
      <c r="R111" s="34"/>
      <c r="S111" s="34"/>
      <c r="T111" s="298"/>
      <c r="U111" s="298"/>
      <c r="V111" s="298"/>
      <c r="W111" s="34"/>
      <c r="X111" s="34"/>
      <c r="Y111" s="34"/>
      <c r="Z111" s="34"/>
      <c r="AA111" s="319"/>
      <c r="AB111" s="329"/>
      <c r="AC111" s="329"/>
      <c r="AD111" s="34"/>
    </row>
    <row r="112" spans="2:30" s="13" customFormat="1" ht="11.25">
      <c r="B112" s="27"/>
      <c r="C112" s="27"/>
      <c r="D112" s="32"/>
      <c r="E112" s="32"/>
      <c r="I112" s="272"/>
      <c r="J112" s="272"/>
      <c r="K112" s="386"/>
      <c r="L112" s="387"/>
      <c r="M112" s="42"/>
      <c r="N112" s="63"/>
      <c r="O112" s="63"/>
      <c r="P112" s="74"/>
      <c r="Q112" s="110"/>
      <c r="R112" s="29"/>
      <c r="S112" s="29"/>
      <c r="T112" s="299"/>
      <c r="U112" s="299"/>
      <c r="V112" s="274"/>
      <c r="W112" s="29"/>
      <c r="X112" s="64"/>
      <c r="Y112" s="64"/>
      <c r="Z112" s="29"/>
      <c r="AA112" s="320"/>
      <c r="AB112" s="330"/>
      <c r="AC112" s="330"/>
      <c r="AD112" s="29"/>
    </row>
    <row r="113" spans="1:30" s="13" customFormat="1" ht="11.25">
      <c r="B113" s="27"/>
      <c r="C113" s="27"/>
      <c r="D113" s="32"/>
      <c r="E113" s="32"/>
      <c r="I113" s="272"/>
      <c r="J113" s="272"/>
      <c r="K113" s="386"/>
      <c r="L113" s="387"/>
      <c r="M113" s="42"/>
      <c r="N113" s="63"/>
      <c r="O113" s="63"/>
      <c r="P113" s="74"/>
      <c r="Q113" s="110"/>
      <c r="R113" s="29"/>
      <c r="S113" s="29"/>
      <c r="T113" s="299"/>
      <c r="U113" s="299"/>
      <c r="V113" s="274"/>
      <c r="W113" s="29"/>
      <c r="X113" s="64"/>
      <c r="Y113" s="64"/>
      <c r="Z113" s="29"/>
      <c r="AA113" s="320"/>
      <c r="AB113" s="330"/>
      <c r="AC113" s="330"/>
      <c r="AD113" s="29"/>
    </row>
    <row r="114" spans="1:30" s="13" customFormat="1" ht="11.25">
      <c r="B114" s="27"/>
      <c r="C114" s="27"/>
      <c r="D114" s="32"/>
      <c r="E114" s="32"/>
      <c r="I114" s="272"/>
      <c r="J114" s="272"/>
      <c r="K114" s="386"/>
      <c r="L114" s="387"/>
      <c r="M114" s="42"/>
      <c r="N114" s="63"/>
      <c r="O114" s="63"/>
      <c r="P114" s="74"/>
      <c r="Q114" s="110"/>
      <c r="R114" s="29"/>
      <c r="S114" s="29"/>
      <c r="T114" s="299"/>
      <c r="U114" s="299"/>
      <c r="V114" s="274"/>
      <c r="W114" s="29"/>
      <c r="X114" s="64"/>
      <c r="Y114" s="64"/>
      <c r="Z114" s="29"/>
      <c r="AA114" s="320"/>
      <c r="AB114" s="330"/>
      <c r="AC114" s="330"/>
      <c r="AD114" s="29"/>
    </row>
    <row r="115" spans="1:30" s="13" customFormat="1" ht="11.25">
      <c r="B115" s="27"/>
      <c r="C115" s="27"/>
      <c r="D115" s="32"/>
      <c r="E115" s="32"/>
      <c r="I115" s="272"/>
      <c r="J115" s="272"/>
      <c r="K115" s="386"/>
      <c r="L115" s="387"/>
      <c r="M115" s="42"/>
      <c r="N115" s="63"/>
      <c r="O115" s="63"/>
      <c r="P115" s="74"/>
      <c r="Q115" s="110"/>
      <c r="R115" s="29"/>
      <c r="S115" s="29"/>
      <c r="T115" s="299"/>
      <c r="U115" s="299"/>
      <c r="V115" s="274"/>
      <c r="W115" s="29"/>
      <c r="X115" s="64"/>
      <c r="Y115" s="64"/>
      <c r="Z115" s="29"/>
      <c r="AA115" s="320"/>
      <c r="AB115" s="330"/>
      <c r="AC115" s="330"/>
      <c r="AD115" s="29"/>
    </row>
    <row r="116" spans="1:30" s="13" customFormat="1" ht="11.25">
      <c r="B116" s="27"/>
      <c r="C116" s="27"/>
      <c r="D116" s="32"/>
      <c r="E116" s="32"/>
      <c r="I116" s="272"/>
      <c r="J116" s="272"/>
      <c r="K116" s="386"/>
      <c r="L116" s="387"/>
      <c r="M116" s="42"/>
      <c r="N116" s="63"/>
      <c r="O116" s="63"/>
      <c r="P116" s="74"/>
      <c r="Q116" s="110"/>
      <c r="R116" s="29"/>
      <c r="S116" s="29"/>
      <c r="T116" s="299"/>
      <c r="U116" s="299"/>
      <c r="V116" s="274"/>
      <c r="W116" s="29"/>
      <c r="X116" s="64"/>
      <c r="Y116" s="64"/>
      <c r="Z116" s="29"/>
      <c r="AA116" s="320"/>
      <c r="AB116" s="330"/>
      <c r="AC116" s="330"/>
      <c r="AD116" s="29"/>
    </row>
    <row r="117" spans="1:30" s="13" customFormat="1" ht="11.25">
      <c r="B117" s="27"/>
      <c r="C117" s="27"/>
      <c r="D117" s="32"/>
      <c r="E117" s="32"/>
      <c r="I117" s="272"/>
      <c r="J117" s="272"/>
      <c r="K117" s="386"/>
      <c r="L117" s="387"/>
      <c r="M117" s="42"/>
      <c r="N117" s="63"/>
      <c r="O117" s="63"/>
      <c r="P117" s="74"/>
      <c r="Q117" s="110"/>
      <c r="R117" s="29"/>
      <c r="S117" s="29"/>
      <c r="T117" s="299"/>
      <c r="U117" s="299"/>
      <c r="V117" s="274"/>
      <c r="W117" s="29"/>
      <c r="X117" s="64"/>
      <c r="Y117" s="64"/>
      <c r="Z117" s="29"/>
      <c r="AA117" s="320"/>
      <c r="AB117" s="330"/>
      <c r="AC117" s="330"/>
      <c r="AD117" s="29"/>
    </row>
    <row r="118" spans="1:30" s="13" customFormat="1" ht="11.25">
      <c r="A118" s="27"/>
      <c r="B118" s="27"/>
      <c r="C118" s="27"/>
      <c r="D118" s="32"/>
      <c r="E118" s="32"/>
      <c r="F118" s="27"/>
      <c r="G118" s="27"/>
      <c r="H118" s="27"/>
      <c r="I118" s="273"/>
      <c r="J118" s="273"/>
      <c r="K118" s="386"/>
      <c r="L118" s="387"/>
      <c r="M118" s="42"/>
      <c r="N118" s="63"/>
      <c r="O118" s="63"/>
      <c r="P118" s="74"/>
      <c r="Q118" s="111"/>
      <c r="R118" s="29"/>
      <c r="S118" s="29"/>
      <c r="T118" s="299"/>
      <c r="U118" s="299"/>
      <c r="V118" s="274"/>
      <c r="W118" s="29"/>
      <c r="X118" s="64"/>
      <c r="Y118" s="64"/>
      <c r="Z118" s="29"/>
      <c r="AA118" s="320"/>
      <c r="AB118" s="330"/>
      <c r="AC118" s="330"/>
      <c r="AD118" s="29"/>
    </row>
    <row r="119" spans="1:30" s="13" customFormat="1" ht="11.25">
      <c r="A119" s="27"/>
      <c r="B119" s="27"/>
      <c r="C119" s="27"/>
      <c r="D119" s="28"/>
      <c r="E119" s="28"/>
      <c r="F119" s="27"/>
      <c r="G119" s="27"/>
      <c r="H119" s="29"/>
      <c r="I119" s="274"/>
      <c r="J119" s="273"/>
      <c r="K119" s="388"/>
      <c r="L119" s="389"/>
      <c r="M119" s="14"/>
      <c r="N119" s="64"/>
      <c r="O119" s="64"/>
      <c r="P119" s="75"/>
      <c r="Q119" s="111"/>
      <c r="R119" s="29"/>
      <c r="S119" s="29"/>
      <c r="T119" s="299"/>
      <c r="U119" s="299"/>
      <c r="V119" s="274"/>
      <c r="W119" s="29"/>
      <c r="X119" s="64"/>
      <c r="Y119" s="64"/>
      <c r="Z119" s="29"/>
      <c r="AA119" s="320"/>
      <c r="AB119" s="330"/>
      <c r="AC119" s="330"/>
      <c r="AD119" s="29"/>
    </row>
    <row r="120" spans="1:30" s="13" customFormat="1" ht="11.25">
      <c r="A120" s="27"/>
      <c r="B120" s="27"/>
      <c r="C120" s="27"/>
      <c r="D120" s="28"/>
      <c r="E120" s="28"/>
      <c r="F120" s="27"/>
      <c r="G120" s="27"/>
      <c r="H120" s="29"/>
      <c r="I120" s="274"/>
      <c r="J120" s="273"/>
      <c r="K120" s="388"/>
      <c r="L120" s="389"/>
      <c r="M120" s="14"/>
      <c r="N120" s="64"/>
      <c r="O120" s="64"/>
      <c r="P120" s="75"/>
      <c r="Q120" s="111"/>
      <c r="R120" s="29"/>
      <c r="S120" s="29"/>
      <c r="T120" s="299"/>
      <c r="U120" s="299"/>
      <c r="V120" s="274"/>
      <c r="W120" s="29"/>
      <c r="X120" s="64"/>
      <c r="Y120" s="64"/>
      <c r="Z120" s="29"/>
      <c r="AA120" s="320"/>
      <c r="AB120" s="330"/>
      <c r="AC120" s="330"/>
      <c r="AD120" s="29"/>
    </row>
    <row r="121" spans="1:30" s="13" customFormat="1" ht="11.25">
      <c r="A121" s="27"/>
      <c r="B121" s="27"/>
      <c r="C121" s="27"/>
      <c r="D121" s="28"/>
      <c r="E121" s="28"/>
      <c r="F121" s="27"/>
      <c r="G121" s="27"/>
      <c r="H121" s="29"/>
      <c r="I121" s="274"/>
      <c r="J121" s="273"/>
      <c r="K121" s="388"/>
      <c r="L121" s="389"/>
      <c r="M121" s="14"/>
      <c r="N121" s="64"/>
      <c r="O121" s="64"/>
      <c r="P121" s="75"/>
      <c r="Q121" s="111"/>
      <c r="R121" s="29"/>
      <c r="S121" s="29"/>
      <c r="T121" s="299"/>
      <c r="U121" s="299"/>
      <c r="V121" s="274"/>
      <c r="W121" s="29"/>
      <c r="X121" s="64"/>
      <c r="Y121" s="64"/>
      <c r="Z121" s="29"/>
      <c r="AA121" s="320"/>
      <c r="AB121" s="330"/>
      <c r="AC121" s="330"/>
      <c r="AD121" s="29"/>
    </row>
    <row r="122" spans="1:30" s="13" customFormat="1" ht="11.25">
      <c r="A122" s="27"/>
      <c r="B122" s="27"/>
      <c r="C122" s="27"/>
      <c r="D122" s="28"/>
      <c r="E122" s="28"/>
      <c r="F122" s="27"/>
      <c r="G122" s="27"/>
      <c r="H122" s="29"/>
      <c r="I122" s="275"/>
      <c r="J122" s="273"/>
      <c r="K122" s="388"/>
      <c r="L122" s="389"/>
      <c r="M122" s="14"/>
      <c r="N122" s="64"/>
      <c r="O122" s="64"/>
      <c r="P122" s="75"/>
      <c r="Q122" s="111"/>
      <c r="R122" s="29"/>
      <c r="S122" s="29"/>
      <c r="T122" s="300"/>
      <c r="U122" s="300"/>
      <c r="V122" s="275"/>
      <c r="W122" s="29"/>
      <c r="X122" s="64"/>
      <c r="Y122" s="64"/>
      <c r="Z122" s="29"/>
      <c r="AA122" s="321"/>
      <c r="AB122" s="330"/>
      <c r="AC122" s="330"/>
      <c r="AD122" s="29"/>
    </row>
    <row r="123" spans="1:30" s="13" customFormat="1" ht="11.25">
      <c r="A123" s="27"/>
      <c r="B123" s="27"/>
      <c r="C123" s="27"/>
      <c r="D123" s="28"/>
      <c r="E123" s="27"/>
      <c r="F123" s="27"/>
      <c r="G123" s="27"/>
      <c r="H123" s="29"/>
      <c r="I123" s="275"/>
      <c r="J123" s="273"/>
      <c r="K123" s="388"/>
      <c r="L123" s="389"/>
      <c r="M123" s="14"/>
      <c r="N123" s="64"/>
      <c r="O123" s="64"/>
      <c r="P123" s="75"/>
      <c r="Q123" s="111"/>
      <c r="R123" s="29"/>
      <c r="S123" s="29"/>
      <c r="T123" s="300"/>
      <c r="U123" s="300"/>
      <c r="V123" s="275"/>
      <c r="W123" s="29"/>
      <c r="X123" s="64"/>
      <c r="Y123" s="64"/>
      <c r="Z123" s="29"/>
      <c r="AA123" s="321"/>
      <c r="AB123" s="330"/>
      <c r="AC123" s="330"/>
      <c r="AD123" s="29"/>
    </row>
    <row r="124" spans="1:30" s="13" customFormat="1" ht="11.25">
      <c r="A124" s="27"/>
      <c r="B124" s="27"/>
      <c r="C124" s="27"/>
      <c r="D124" s="28"/>
      <c r="E124" s="27"/>
      <c r="F124" s="27"/>
      <c r="G124" s="27"/>
      <c r="H124" s="29"/>
      <c r="I124" s="275"/>
      <c r="J124" s="273"/>
      <c r="K124" s="388"/>
      <c r="L124" s="389"/>
      <c r="M124" s="14"/>
      <c r="N124" s="64"/>
      <c r="O124" s="64"/>
      <c r="P124" s="75"/>
      <c r="Q124" s="111"/>
      <c r="R124" s="29"/>
      <c r="S124" s="29"/>
      <c r="T124" s="300"/>
      <c r="U124" s="300"/>
      <c r="V124" s="275"/>
      <c r="W124" s="29"/>
      <c r="X124" s="64"/>
      <c r="Y124" s="64"/>
      <c r="Z124" s="29"/>
      <c r="AA124" s="321"/>
      <c r="AB124" s="330"/>
      <c r="AC124" s="330"/>
      <c r="AD124" s="29"/>
    </row>
    <row r="125" spans="1:30" s="13" customFormat="1" ht="11.25">
      <c r="A125" s="27"/>
      <c r="B125" s="27"/>
      <c r="C125" s="27"/>
      <c r="D125" s="28"/>
      <c r="E125" s="27"/>
      <c r="F125" s="27"/>
      <c r="G125" s="27"/>
      <c r="H125" s="29"/>
      <c r="I125" s="275"/>
      <c r="J125" s="273"/>
      <c r="K125" s="388"/>
      <c r="L125" s="389"/>
      <c r="M125" s="14"/>
      <c r="N125" s="64"/>
      <c r="O125" s="64"/>
      <c r="P125" s="75"/>
      <c r="Q125" s="111"/>
      <c r="R125" s="29"/>
      <c r="S125" s="29"/>
      <c r="T125" s="300"/>
      <c r="U125" s="300"/>
      <c r="V125" s="275"/>
      <c r="W125" s="29"/>
      <c r="X125" s="64"/>
      <c r="Y125" s="64"/>
      <c r="Z125" s="29"/>
      <c r="AA125" s="321"/>
      <c r="AB125" s="330"/>
      <c r="AC125" s="330"/>
      <c r="AD125" s="29"/>
    </row>
    <row r="126" spans="1:30" s="13" customFormat="1" ht="11.25">
      <c r="A126" s="27"/>
      <c r="B126" s="27"/>
      <c r="C126" s="27"/>
      <c r="D126" s="28"/>
      <c r="E126" s="27"/>
      <c r="F126" s="27"/>
      <c r="G126" s="27"/>
      <c r="H126" s="29"/>
      <c r="I126" s="275"/>
      <c r="J126" s="273"/>
      <c r="K126" s="388"/>
      <c r="L126" s="389"/>
      <c r="M126" s="14"/>
      <c r="N126" s="64"/>
      <c r="O126" s="64"/>
      <c r="P126" s="75"/>
      <c r="Q126" s="111"/>
      <c r="R126" s="29"/>
      <c r="S126" s="29"/>
      <c r="T126" s="300"/>
      <c r="U126" s="300"/>
      <c r="V126" s="275"/>
      <c r="W126" s="29"/>
      <c r="X126" s="64"/>
      <c r="Y126" s="64"/>
      <c r="Z126" s="29"/>
      <c r="AA126" s="321"/>
      <c r="AB126" s="330"/>
      <c r="AC126" s="330"/>
      <c r="AD126" s="29"/>
    </row>
    <row r="127" spans="1:30" s="13" customFormat="1" ht="11.25">
      <c r="A127" s="27"/>
      <c r="B127" s="27"/>
      <c r="C127" s="27"/>
      <c r="D127" s="28"/>
      <c r="E127" s="27"/>
      <c r="F127" s="27"/>
      <c r="G127" s="27"/>
      <c r="I127" s="276"/>
      <c r="J127" s="275"/>
      <c r="K127" s="388"/>
      <c r="L127" s="389"/>
      <c r="M127" s="42"/>
      <c r="N127" s="64"/>
      <c r="O127" s="64"/>
      <c r="P127" s="75"/>
      <c r="Q127" s="111"/>
      <c r="R127" s="29"/>
      <c r="S127" s="29"/>
      <c r="T127" s="300"/>
      <c r="U127" s="300"/>
      <c r="V127" s="275"/>
      <c r="W127" s="29"/>
      <c r="X127" s="64"/>
      <c r="Y127" s="64"/>
      <c r="Z127" s="29"/>
      <c r="AA127" s="321"/>
      <c r="AB127" s="330"/>
      <c r="AC127" s="330"/>
      <c r="AD127" s="29"/>
    </row>
    <row r="128" spans="1:30" s="13" customFormat="1" ht="11.25">
      <c r="A128" s="27"/>
      <c r="B128" s="27"/>
      <c r="C128" s="27"/>
      <c r="D128" s="28"/>
      <c r="E128" s="27"/>
      <c r="F128" s="27"/>
      <c r="G128" s="27"/>
      <c r="I128" s="276"/>
      <c r="J128" s="275"/>
      <c r="K128" s="388"/>
      <c r="L128" s="389"/>
      <c r="M128" s="42"/>
      <c r="N128" s="64"/>
      <c r="O128" s="64"/>
      <c r="P128" s="75"/>
      <c r="Q128" s="111"/>
      <c r="R128" s="29"/>
      <c r="S128" s="29"/>
      <c r="T128" s="300"/>
      <c r="U128" s="300"/>
      <c r="V128" s="275"/>
      <c r="W128" s="29"/>
      <c r="X128" s="64"/>
      <c r="Y128" s="64"/>
      <c r="Z128" s="29"/>
      <c r="AA128" s="321"/>
      <c r="AB128" s="330"/>
      <c r="AC128" s="330"/>
      <c r="AD128" s="29"/>
    </row>
    <row r="129" spans="1:30">
      <c r="A129" s="27"/>
      <c r="B129" s="27"/>
      <c r="C129" s="27"/>
      <c r="D129" s="28"/>
      <c r="E129" s="27"/>
      <c r="F129" s="27"/>
      <c r="G129" s="27"/>
      <c r="I129" s="277"/>
      <c r="J129" s="275"/>
      <c r="M129" s="42"/>
      <c r="N129" s="64"/>
      <c r="O129" s="64"/>
      <c r="P129" s="75"/>
      <c r="Q129" s="111"/>
      <c r="R129" s="29"/>
      <c r="S129" s="29"/>
      <c r="T129" s="300"/>
      <c r="U129" s="300"/>
      <c r="V129" s="275"/>
      <c r="W129" s="29"/>
      <c r="X129" s="64"/>
      <c r="Y129" s="64"/>
      <c r="Z129" s="29"/>
      <c r="AA129" s="321"/>
      <c r="AB129" s="330"/>
      <c r="AC129" s="330"/>
      <c r="AD129" s="29"/>
    </row>
    <row r="130" spans="1:30">
      <c r="A130" s="27"/>
      <c r="B130" s="27"/>
      <c r="C130" s="27"/>
      <c r="D130" s="28"/>
      <c r="E130" s="27"/>
      <c r="F130" s="27"/>
      <c r="G130" s="27"/>
      <c r="I130" s="277"/>
      <c r="J130" s="275"/>
      <c r="M130" s="42"/>
      <c r="N130" s="64"/>
      <c r="O130" s="64"/>
      <c r="P130" s="75"/>
      <c r="Q130" s="111"/>
      <c r="R130" s="29"/>
      <c r="S130" s="29"/>
      <c r="T130" s="300"/>
      <c r="U130" s="300"/>
      <c r="V130" s="275"/>
      <c r="W130" s="29"/>
      <c r="X130" s="64"/>
      <c r="Y130" s="64"/>
      <c r="Z130" s="29"/>
      <c r="AA130" s="321"/>
      <c r="AB130" s="330"/>
      <c r="AC130" s="330"/>
      <c r="AD130" s="29"/>
    </row>
    <row r="131" spans="1:30">
      <c r="I131" s="277"/>
      <c r="J131" s="277"/>
      <c r="T131" s="301"/>
      <c r="U131" s="301"/>
      <c r="V131" s="277"/>
      <c r="AA131" s="322"/>
    </row>
    <row r="132" spans="1:30">
      <c r="I132" s="277"/>
      <c r="J132" s="277"/>
      <c r="T132" s="301"/>
      <c r="U132" s="301"/>
      <c r="V132" s="277"/>
      <c r="AA132" s="322"/>
    </row>
    <row r="133" spans="1:30">
      <c r="I133" s="277"/>
      <c r="J133" s="277"/>
      <c r="T133" s="301"/>
      <c r="U133" s="301"/>
      <c r="V133" s="277"/>
      <c r="AA133" s="322"/>
    </row>
    <row r="134" spans="1:30">
      <c r="I134" s="277"/>
      <c r="J134" s="277"/>
      <c r="T134" s="301"/>
      <c r="U134" s="301"/>
      <c r="V134" s="277"/>
      <c r="AA134" s="322"/>
    </row>
    <row r="135" spans="1:30">
      <c r="I135" s="277"/>
      <c r="J135" s="277"/>
      <c r="T135" s="301"/>
      <c r="U135" s="301"/>
      <c r="V135" s="277"/>
      <c r="AA135" s="322"/>
    </row>
    <row r="136" spans="1:30">
      <c r="I136" s="277"/>
      <c r="J136" s="277"/>
      <c r="T136" s="301"/>
      <c r="U136" s="301"/>
      <c r="V136" s="277"/>
      <c r="AA136" s="322"/>
    </row>
    <row r="137" spans="1:30">
      <c r="I137" s="277"/>
      <c r="J137" s="277"/>
      <c r="T137" s="301"/>
      <c r="U137" s="301"/>
      <c r="V137" s="277"/>
      <c r="AA137" s="322"/>
    </row>
    <row r="138" spans="1:30">
      <c r="I138" s="277"/>
      <c r="J138" s="277"/>
      <c r="T138" s="301"/>
      <c r="U138" s="301"/>
      <c r="V138" s="277"/>
      <c r="AA138" s="322"/>
    </row>
    <row r="139" spans="1:30">
      <c r="A139"/>
      <c r="B139"/>
      <c r="C139"/>
      <c r="D139" s="30"/>
      <c r="E139"/>
      <c r="F139"/>
      <c r="G139"/>
      <c r="I139" s="277"/>
      <c r="J139" s="277"/>
      <c r="T139" s="301"/>
      <c r="U139" s="301"/>
      <c r="V139" s="277"/>
      <c r="AA139" s="322"/>
    </row>
    <row r="140" spans="1:30">
      <c r="A140"/>
      <c r="B140"/>
      <c r="C140"/>
      <c r="D140" s="30"/>
      <c r="E140"/>
      <c r="F140"/>
      <c r="G140"/>
      <c r="I140" s="277"/>
      <c r="J140" s="277"/>
      <c r="T140" s="301"/>
      <c r="U140" s="301"/>
      <c r="V140" s="277"/>
      <c r="AA140" s="322"/>
    </row>
    <row r="141" spans="1:30">
      <c r="A141"/>
      <c r="B141"/>
      <c r="C141"/>
      <c r="D141" s="30"/>
      <c r="E141"/>
      <c r="F141"/>
      <c r="G141"/>
      <c r="I141" s="277"/>
      <c r="J141" s="277"/>
      <c r="T141" s="301"/>
      <c r="U141" s="301"/>
      <c r="V141" s="277"/>
      <c r="AA141" s="322"/>
    </row>
    <row r="142" spans="1:30">
      <c r="A142"/>
      <c r="B142"/>
      <c r="C142"/>
      <c r="D142" s="30"/>
      <c r="E142"/>
      <c r="F142"/>
      <c r="G142"/>
      <c r="I142" s="277"/>
      <c r="J142" s="277"/>
      <c r="T142" s="301"/>
      <c r="U142" s="301"/>
      <c r="V142" s="277"/>
      <c r="AA142" s="322"/>
    </row>
    <row r="143" spans="1:30">
      <c r="A143"/>
      <c r="B143"/>
      <c r="C143"/>
      <c r="D143" s="30"/>
      <c r="E143"/>
      <c r="F143"/>
      <c r="G143"/>
      <c r="I143" s="277"/>
      <c r="J143" s="277"/>
      <c r="T143" s="301"/>
      <c r="U143" s="301"/>
      <c r="V143" s="277"/>
      <c r="AA143" s="322"/>
    </row>
    <row r="144" spans="1:30">
      <c r="A144"/>
      <c r="B144"/>
      <c r="C144"/>
      <c r="D144" s="30"/>
      <c r="E144"/>
      <c r="F144"/>
      <c r="G144"/>
      <c r="I144" s="277"/>
      <c r="J144" s="277"/>
      <c r="T144" s="301"/>
      <c r="U144" s="301"/>
      <c r="V144" s="277"/>
      <c r="AA144" s="322"/>
    </row>
    <row r="145" spans="4:29" customFormat="1">
      <c r="D145" s="30"/>
      <c r="I145" s="277"/>
      <c r="J145" s="277"/>
      <c r="K145" s="310"/>
      <c r="L145" s="389"/>
      <c r="M145" s="14"/>
      <c r="N145" s="65"/>
      <c r="O145" s="65"/>
      <c r="P145" s="76"/>
      <c r="Q145" s="112"/>
      <c r="T145" s="301"/>
      <c r="U145" s="301"/>
      <c r="V145" s="277"/>
      <c r="X145" s="65"/>
      <c r="Y145" s="65"/>
      <c r="AA145" s="322"/>
      <c r="AB145" s="331"/>
      <c r="AC145" s="331"/>
    </row>
    <row r="146" spans="4:29" customFormat="1">
      <c r="D146" s="30"/>
      <c r="I146" s="277"/>
      <c r="J146" s="277"/>
      <c r="K146" s="310"/>
      <c r="L146" s="389"/>
      <c r="M146" s="14"/>
      <c r="N146" s="65"/>
      <c r="O146" s="65"/>
      <c r="P146" s="76"/>
      <c r="Q146" s="112"/>
      <c r="T146" s="301"/>
      <c r="U146" s="301"/>
      <c r="V146" s="277"/>
      <c r="X146" s="65"/>
      <c r="Y146" s="65"/>
      <c r="AA146" s="322"/>
      <c r="AB146" s="331"/>
      <c r="AC146" s="331"/>
    </row>
    <row r="147" spans="4:29" customFormat="1">
      <c r="D147" s="30"/>
      <c r="I147" s="277"/>
      <c r="J147" s="277"/>
      <c r="K147" s="310"/>
      <c r="L147" s="389"/>
      <c r="M147" s="14"/>
      <c r="N147" s="65"/>
      <c r="O147" s="65"/>
      <c r="P147" s="76"/>
      <c r="Q147" s="112"/>
      <c r="T147" s="301"/>
      <c r="U147" s="301"/>
      <c r="V147" s="277"/>
      <c r="X147" s="65"/>
      <c r="Y147" s="65"/>
      <c r="AA147" s="322"/>
      <c r="AB147" s="331"/>
      <c r="AC147" s="331"/>
    </row>
    <row r="148" spans="4:29" customFormat="1">
      <c r="D148" s="30"/>
      <c r="I148" s="277"/>
      <c r="J148" s="277"/>
      <c r="K148" s="310"/>
      <c r="L148" s="389"/>
      <c r="M148" s="14"/>
      <c r="N148" s="65"/>
      <c r="O148" s="65"/>
      <c r="P148" s="76"/>
      <c r="Q148" s="112"/>
      <c r="T148" s="301"/>
      <c r="U148" s="301"/>
      <c r="V148" s="277"/>
      <c r="X148" s="65"/>
      <c r="Y148" s="65"/>
      <c r="AA148" s="322"/>
      <c r="AB148" s="331"/>
      <c r="AC148" s="331"/>
    </row>
    <row r="149" spans="4:29" customFormat="1">
      <c r="D149" s="30"/>
      <c r="I149" s="277"/>
      <c r="J149" s="277"/>
      <c r="K149" s="310"/>
      <c r="L149" s="389"/>
      <c r="M149" s="14"/>
      <c r="N149" s="65"/>
      <c r="O149" s="65"/>
      <c r="P149" s="76"/>
      <c r="Q149" s="112"/>
      <c r="T149" s="301"/>
      <c r="U149" s="301"/>
      <c r="V149" s="277"/>
      <c r="X149" s="65"/>
      <c r="Y149" s="65"/>
      <c r="AA149" s="322"/>
      <c r="AB149" s="331"/>
      <c r="AC149" s="331"/>
    </row>
    <row r="150" spans="4:29" customFormat="1">
      <c r="D150" s="30"/>
      <c r="I150" s="277"/>
      <c r="J150" s="277"/>
      <c r="K150" s="310"/>
      <c r="L150" s="389"/>
      <c r="M150" s="14"/>
      <c r="N150" s="65"/>
      <c r="O150" s="65"/>
      <c r="P150" s="76"/>
      <c r="Q150" s="112"/>
      <c r="T150" s="301"/>
      <c r="U150" s="301"/>
      <c r="V150" s="277"/>
      <c r="X150" s="65"/>
      <c r="Y150" s="65"/>
      <c r="AA150" s="322"/>
      <c r="AB150" s="331"/>
      <c r="AC150" s="331"/>
    </row>
    <row r="151" spans="4:29" customFormat="1">
      <c r="D151" s="30"/>
      <c r="I151" s="277"/>
      <c r="J151" s="277"/>
      <c r="K151" s="310"/>
      <c r="L151" s="389"/>
      <c r="M151" s="14"/>
      <c r="N151" s="65"/>
      <c r="O151" s="65"/>
      <c r="P151" s="76"/>
      <c r="Q151" s="112"/>
      <c r="T151" s="301"/>
      <c r="U151" s="301"/>
      <c r="V151" s="277"/>
      <c r="X151" s="65"/>
      <c r="Y151" s="65"/>
      <c r="AA151" s="322"/>
      <c r="AB151" s="331"/>
      <c r="AC151" s="331"/>
    </row>
    <row r="152" spans="4:29" customFormat="1">
      <c r="D152" s="30"/>
      <c r="I152" s="277"/>
      <c r="J152" s="277"/>
      <c r="K152" s="310"/>
      <c r="L152" s="389"/>
      <c r="M152" s="14"/>
      <c r="N152" s="65"/>
      <c r="O152" s="65"/>
      <c r="P152" s="76"/>
      <c r="Q152" s="112"/>
      <c r="T152" s="301"/>
      <c r="U152" s="301"/>
      <c r="V152" s="277"/>
      <c r="X152" s="65"/>
      <c r="Y152" s="65"/>
      <c r="AA152" s="322"/>
      <c r="AB152" s="331"/>
      <c r="AC152" s="331"/>
    </row>
    <row r="153" spans="4:29" customFormat="1">
      <c r="D153" s="30"/>
      <c r="I153" s="277"/>
      <c r="J153" s="277"/>
      <c r="K153" s="310"/>
      <c r="L153" s="389"/>
      <c r="M153" s="14"/>
      <c r="N153" s="65"/>
      <c r="O153" s="65"/>
      <c r="P153" s="76"/>
      <c r="Q153" s="112"/>
      <c r="T153" s="301"/>
      <c r="U153" s="301"/>
      <c r="V153" s="277"/>
      <c r="X153" s="65"/>
      <c r="Y153" s="65"/>
      <c r="AA153" s="322"/>
      <c r="AB153" s="331"/>
      <c r="AC153" s="331"/>
    </row>
    <row r="154" spans="4:29" customFormat="1">
      <c r="D154" s="30"/>
      <c r="I154" s="277"/>
      <c r="J154" s="277"/>
      <c r="K154" s="310"/>
      <c r="L154" s="389"/>
      <c r="M154" s="14"/>
      <c r="N154" s="65"/>
      <c r="O154" s="65"/>
      <c r="P154" s="76"/>
      <c r="Q154" s="112"/>
      <c r="T154" s="301"/>
      <c r="U154" s="301"/>
      <c r="V154" s="277"/>
      <c r="X154" s="65"/>
      <c r="Y154" s="65"/>
      <c r="AA154" s="322"/>
      <c r="AB154" s="331"/>
      <c r="AC154" s="331"/>
    </row>
    <row r="155" spans="4:29" customFormat="1">
      <c r="D155" s="30"/>
      <c r="I155" s="277"/>
      <c r="J155" s="277"/>
      <c r="K155" s="310"/>
      <c r="L155" s="389"/>
      <c r="M155" s="14"/>
      <c r="N155" s="65"/>
      <c r="O155" s="65"/>
      <c r="P155" s="76"/>
      <c r="Q155" s="112"/>
      <c r="T155" s="301"/>
      <c r="U155" s="301"/>
      <c r="V155" s="277"/>
      <c r="X155" s="65"/>
      <c r="Y155" s="65"/>
      <c r="AA155" s="322"/>
      <c r="AB155" s="331"/>
      <c r="AC155" s="331"/>
    </row>
    <row r="156" spans="4:29" customFormat="1">
      <c r="D156" s="30"/>
      <c r="I156" s="277"/>
      <c r="J156" s="277"/>
      <c r="K156" s="310"/>
      <c r="L156" s="389"/>
      <c r="M156" s="14"/>
      <c r="N156" s="65"/>
      <c r="O156" s="65"/>
      <c r="P156" s="76"/>
      <c r="Q156" s="112"/>
      <c r="T156" s="301"/>
      <c r="U156" s="301"/>
      <c r="V156" s="277"/>
      <c r="X156" s="65"/>
      <c r="Y156" s="65"/>
      <c r="AA156" s="322"/>
      <c r="AB156" s="331"/>
      <c r="AC156" s="331"/>
    </row>
    <row r="157" spans="4:29" customFormat="1">
      <c r="D157" s="30"/>
      <c r="I157" s="277"/>
      <c r="J157" s="277"/>
      <c r="K157" s="310"/>
      <c r="L157" s="389"/>
      <c r="M157" s="14"/>
      <c r="N157" s="65"/>
      <c r="O157" s="65"/>
      <c r="P157" s="76"/>
      <c r="Q157" s="112"/>
      <c r="T157" s="301"/>
      <c r="U157" s="301"/>
      <c r="V157" s="277"/>
      <c r="X157" s="65"/>
      <c r="Y157" s="65"/>
      <c r="AA157" s="322"/>
      <c r="AB157" s="331"/>
      <c r="AC157" s="331"/>
    </row>
    <row r="158" spans="4:29" customFormat="1">
      <c r="D158" s="30"/>
      <c r="I158" s="277"/>
      <c r="J158" s="277"/>
      <c r="K158" s="310"/>
      <c r="L158" s="389"/>
      <c r="M158" s="14"/>
      <c r="N158" s="65"/>
      <c r="O158" s="65"/>
      <c r="P158" s="76"/>
      <c r="Q158" s="112"/>
      <c r="T158" s="301"/>
      <c r="U158" s="301"/>
      <c r="V158" s="277"/>
      <c r="X158" s="65"/>
      <c r="Y158" s="65"/>
      <c r="AA158" s="322"/>
      <c r="AB158" s="331"/>
      <c r="AC158" s="331"/>
    </row>
    <row r="159" spans="4:29" customFormat="1">
      <c r="D159" s="30"/>
      <c r="I159" s="277"/>
      <c r="J159" s="277"/>
      <c r="K159" s="310"/>
      <c r="L159" s="389"/>
      <c r="M159" s="14"/>
      <c r="N159" s="65"/>
      <c r="O159" s="65"/>
      <c r="P159" s="76"/>
      <c r="Q159" s="112"/>
      <c r="T159" s="301"/>
      <c r="U159" s="301"/>
      <c r="V159" s="277"/>
      <c r="X159" s="65"/>
      <c r="Y159" s="65"/>
      <c r="AA159" s="322"/>
      <c r="AB159" s="331"/>
      <c r="AC159" s="331"/>
    </row>
    <row r="160" spans="4:29" customFormat="1">
      <c r="D160" s="30"/>
      <c r="I160" s="277"/>
      <c r="J160" s="277"/>
      <c r="K160" s="310"/>
      <c r="L160" s="389"/>
      <c r="M160" s="14"/>
      <c r="N160" s="65"/>
      <c r="O160" s="65"/>
      <c r="P160" s="76"/>
      <c r="Q160" s="112"/>
      <c r="T160" s="301"/>
      <c r="U160" s="301"/>
      <c r="V160" s="277"/>
      <c r="X160" s="65"/>
      <c r="Y160" s="65"/>
      <c r="AA160" s="322"/>
      <c r="AB160" s="331"/>
      <c r="AC160" s="331"/>
    </row>
    <row r="161" spans="4:29" customFormat="1">
      <c r="D161" s="30"/>
      <c r="I161" s="277"/>
      <c r="J161" s="277"/>
      <c r="K161" s="310"/>
      <c r="L161" s="389"/>
      <c r="M161" s="14"/>
      <c r="N161" s="65"/>
      <c r="O161" s="65"/>
      <c r="P161" s="76"/>
      <c r="Q161" s="112"/>
      <c r="T161" s="301"/>
      <c r="U161" s="301"/>
      <c r="V161" s="277"/>
      <c r="X161" s="65"/>
      <c r="Y161" s="65"/>
      <c r="AA161" s="322"/>
      <c r="AB161" s="331"/>
      <c r="AC161" s="331"/>
    </row>
    <row r="162" spans="4:29" customFormat="1">
      <c r="D162" s="30"/>
      <c r="I162" s="277"/>
      <c r="J162" s="277"/>
      <c r="K162" s="310"/>
      <c r="L162" s="389"/>
      <c r="M162" s="14"/>
      <c r="N162" s="65"/>
      <c r="O162" s="65"/>
      <c r="P162" s="76"/>
      <c r="Q162" s="112"/>
      <c r="T162" s="301"/>
      <c r="U162" s="301"/>
      <c r="V162" s="277"/>
      <c r="X162" s="65"/>
      <c r="Y162" s="65"/>
      <c r="AA162" s="322"/>
      <c r="AB162" s="331"/>
      <c r="AC162" s="331"/>
    </row>
    <row r="163" spans="4:29" customFormat="1">
      <c r="D163" s="30"/>
      <c r="I163" s="277"/>
      <c r="J163" s="277"/>
      <c r="K163" s="310"/>
      <c r="L163" s="389"/>
      <c r="M163" s="14"/>
      <c r="N163" s="65"/>
      <c r="O163" s="65"/>
      <c r="P163" s="76"/>
      <c r="Q163" s="112"/>
      <c r="T163" s="301"/>
      <c r="U163" s="301"/>
      <c r="V163" s="277"/>
      <c r="X163" s="65"/>
      <c r="Y163" s="65"/>
      <c r="AA163" s="322"/>
      <c r="AB163" s="331"/>
      <c r="AC163" s="331"/>
    </row>
    <row r="164" spans="4:29" customFormat="1">
      <c r="D164" s="30"/>
      <c r="I164" s="277"/>
      <c r="J164" s="277"/>
      <c r="K164" s="310"/>
      <c r="L164" s="389"/>
      <c r="M164" s="14"/>
      <c r="N164" s="65"/>
      <c r="O164" s="65"/>
      <c r="P164" s="76"/>
      <c r="Q164" s="112"/>
      <c r="T164" s="301"/>
      <c r="U164" s="301"/>
      <c r="V164" s="277"/>
      <c r="X164" s="65"/>
      <c r="Y164" s="65"/>
      <c r="AA164" s="322"/>
      <c r="AB164" s="331"/>
      <c r="AC164" s="331"/>
    </row>
    <row r="165" spans="4:29" customFormat="1">
      <c r="D165" s="30"/>
      <c r="I165" s="277"/>
      <c r="J165" s="277"/>
      <c r="K165" s="310"/>
      <c r="L165" s="389"/>
      <c r="M165" s="14"/>
      <c r="N165" s="65"/>
      <c r="O165" s="65"/>
      <c r="P165" s="76"/>
      <c r="Q165" s="112"/>
      <c r="T165" s="301"/>
      <c r="U165" s="301"/>
      <c r="V165" s="277"/>
      <c r="X165" s="65"/>
      <c r="Y165" s="65"/>
      <c r="AA165" s="322"/>
      <c r="AB165" s="331"/>
      <c r="AC165" s="331"/>
    </row>
    <row r="166" spans="4:29" customFormat="1">
      <c r="D166" s="30"/>
      <c r="I166" s="277"/>
      <c r="J166" s="277"/>
      <c r="K166" s="310"/>
      <c r="L166" s="389"/>
      <c r="M166" s="14"/>
      <c r="N166" s="65"/>
      <c r="O166" s="65"/>
      <c r="P166" s="76"/>
      <c r="Q166" s="112"/>
      <c r="T166" s="301"/>
      <c r="U166" s="301"/>
      <c r="V166" s="277"/>
      <c r="X166" s="65"/>
      <c r="Y166" s="65"/>
      <c r="AA166" s="322"/>
      <c r="AB166" s="331"/>
      <c r="AC166" s="331"/>
    </row>
    <row r="167" spans="4:29" customFormat="1">
      <c r="D167" s="30"/>
      <c r="I167" s="277"/>
      <c r="J167" s="277"/>
      <c r="K167" s="310"/>
      <c r="L167" s="389"/>
      <c r="M167" s="14"/>
      <c r="N167" s="65"/>
      <c r="O167" s="65"/>
      <c r="P167" s="76"/>
      <c r="Q167" s="112"/>
      <c r="T167" s="301"/>
      <c r="U167" s="301"/>
      <c r="V167" s="277"/>
      <c r="X167" s="65"/>
      <c r="Y167" s="65"/>
      <c r="AA167" s="322"/>
      <c r="AB167" s="331"/>
      <c r="AC167" s="331"/>
    </row>
    <row r="168" spans="4:29" customFormat="1">
      <c r="D168" s="30"/>
      <c r="I168" s="277"/>
      <c r="J168" s="277"/>
      <c r="K168" s="310"/>
      <c r="L168" s="389"/>
      <c r="M168" s="14"/>
      <c r="N168" s="65"/>
      <c r="O168" s="65"/>
      <c r="P168" s="76"/>
      <c r="Q168" s="112"/>
      <c r="T168" s="301"/>
      <c r="U168" s="301"/>
      <c r="V168" s="277"/>
      <c r="X168" s="65"/>
      <c r="Y168" s="65"/>
      <c r="AA168" s="322"/>
      <c r="AB168" s="331"/>
      <c r="AC168" s="331"/>
    </row>
    <row r="169" spans="4:29" customFormat="1">
      <c r="D169" s="30"/>
      <c r="I169" s="277"/>
      <c r="J169" s="277"/>
      <c r="K169" s="310"/>
      <c r="L169" s="389"/>
      <c r="M169" s="14"/>
      <c r="N169" s="65"/>
      <c r="O169" s="65"/>
      <c r="P169" s="76"/>
      <c r="Q169" s="112"/>
      <c r="T169" s="301"/>
      <c r="U169" s="301"/>
      <c r="V169" s="277"/>
      <c r="X169" s="65"/>
      <c r="Y169" s="65"/>
      <c r="AA169" s="322"/>
      <c r="AB169" s="331"/>
      <c r="AC169" s="331"/>
    </row>
    <row r="170" spans="4:29" customFormat="1">
      <c r="D170" s="30"/>
      <c r="I170" s="277"/>
      <c r="J170" s="277"/>
      <c r="K170" s="310"/>
      <c r="L170" s="389"/>
      <c r="M170" s="14"/>
      <c r="N170" s="65"/>
      <c r="O170" s="65"/>
      <c r="P170" s="76"/>
      <c r="Q170" s="112"/>
      <c r="T170" s="301"/>
      <c r="U170" s="301"/>
      <c r="V170" s="277"/>
      <c r="X170" s="65"/>
      <c r="Y170" s="65"/>
      <c r="AA170" s="322"/>
      <c r="AB170" s="331"/>
      <c r="AC170" s="331"/>
    </row>
    <row r="171" spans="4:29" customFormat="1">
      <c r="D171" s="30"/>
      <c r="I171" s="277"/>
      <c r="J171" s="277"/>
      <c r="K171" s="310"/>
      <c r="L171" s="389"/>
      <c r="M171" s="14"/>
      <c r="N171" s="65"/>
      <c r="O171" s="65"/>
      <c r="P171" s="76"/>
      <c r="Q171" s="112"/>
      <c r="T171" s="301"/>
      <c r="U171" s="301"/>
      <c r="V171" s="277"/>
      <c r="X171" s="65"/>
      <c r="Y171" s="65"/>
      <c r="AA171" s="322"/>
      <c r="AB171" s="331"/>
      <c r="AC171" s="331"/>
    </row>
    <row r="172" spans="4:29" customFormat="1">
      <c r="D172" s="30"/>
      <c r="I172" s="277"/>
      <c r="J172" s="277"/>
      <c r="K172" s="310"/>
      <c r="L172" s="389"/>
      <c r="M172" s="14"/>
      <c r="N172" s="65"/>
      <c r="O172" s="65"/>
      <c r="P172" s="76"/>
      <c r="Q172" s="112"/>
      <c r="T172" s="301"/>
      <c r="U172" s="301"/>
      <c r="V172" s="277"/>
      <c r="X172" s="65"/>
      <c r="Y172" s="65"/>
      <c r="AA172" s="322"/>
      <c r="AB172" s="331"/>
      <c r="AC172" s="331"/>
    </row>
    <row r="173" spans="4:29" customFormat="1">
      <c r="D173" s="30"/>
      <c r="I173" s="277"/>
      <c r="J173" s="277"/>
      <c r="K173" s="310"/>
      <c r="L173" s="389"/>
      <c r="M173" s="14"/>
      <c r="N173" s="65"/>
      <c r="O173" s="65"/>
      <c r="P173" s="76"/>
      <c r="Q173" s="112"/>
      <c r="T173" s="301"/>
      <c r="U173" s="301"/>
      <c r="V173" s="277"/>
      <c r="X173" s="65"/>
      <c r="Y173" s="65"/>
      <c r="AA173" s="322"/>
      <c r="AB173" s="331"/>
      <c r="AC173" s="331"/>
    </row>
    <row r="174" spans="4:29" customFormat="1">
      <c r="D174" s="30"/>
      <c r="I174" s="277"/>
      <c r="J174" s="277"/>
      <c r="K174" s="310"/>
      <c r="L174" s="389"/>
      <c r="M174" s="14"/>
      <c r="N174" s="65"/>
      <c r="O174" s="65"/>
      <c r="P174" s="76"/>
      <c r="Q174" s="112"/>
      <c r="T174" s="301"/>
      <c r="U174" s="301"/>
      <c r="V174" s="277"/>
      <c r="X174" s="65"/>
      <c r="Y174" s="65"/>
      <c r="AA174" s="322"/>
      <c r="AB174" s="331"/>
      <c r="AC174" s="331"/>
    </row>
    <row r="175" spans="4:29" customFormat="1">
      <c r="D175" s="30"/>
      <c r="I175" s="277"/>
      <c r="J175" s="277"/>
      <c r="K175" s="310"/>
      <c r="L175" s="389"/>
      <c r="M175" s="14"/>
      <c r="N175" s="65"/>
      <c r="O175" s="65"/>
      <c r="P175" s="76"/>
      <c r="Q175" s="112"/>
      <c r="T175" s="301"/>
      <c r="U175" s="301"/>
      <c r="V175" s="277"/>
      <c r="X175" s="65"/>
      <c r="Y175" s="65"/>
      <c r="AA175" s="322"/>
      <c r="AB175" s="331"/>
      <c r="AC175" s="331"/>
    </row>
    <row r="176" spans="4:29" customFormat="1">
      <c r="D176" s="30"/>
      <c r="I176" s="277"/>
      <c r="J176" s="277"/>
      <c r="K176" s="310"/>
      <c r="L176" s="389"/>
      <c r="M176" s="14"/>
      <c r="N176" s="65"/>
      <c r="O176" s="65"/>
      <c r="P176" s="76"/>
      <c r="Q176" s="112"/>
      <c r="T176" s="301"/>
      <c r="U176" s="301"/>
      <c r="V176" s="277"/>
      <c r="X176" s="65"/>
      <c r="Y176" s="65"/>
      <c r="AA176" s="322"/>
      <c r="AB176" s="331"/>
      <c r="AC176" s="331"/>
    </row>
    <row r="177" spans="4:29" customFormat="1">
      <c r="D177" s="30"/>
      <c r="I177" s="277"/>
      <c r="J177" s="277"/>
      <c r="K177" s="310"/>
      <c r="L177" s="389"/>
      <c r="M177" s="14"/>
      <c r="N177" s="65"/>
      <c r="O177" s="65"/>
      <c r="P177" s="76"/>
      <c r="Q177" s="112"/>
      <c r="T177" s="301"/>
      <c r="U177" s="301"/>
      <c r="V177" s="277"/>
      <c r="X177" s="65"/>
      <c r="Y177" s="65"/>
      <c r="AA177" s="322"/>
      <c r="AB177" s="331"/>
      <c r="AC177" s="331"/>
    </row>
    <row r="178" spans="4:29" customFormat="1">
      <c r="D178" s="30"/>
      <c r="I178" s="277"/>
      <c r="J178" s="277"/>
      <c r="K178" s="310"/>
      <c r="L178" s="389"/>
      <c r="M178" s="14"/>
      <c r="N178" s="65"/>
      <c r="O178" s="65"/>
      <c r="P178" s="76"/>
      <c r="Q178" s="112"/>
      <c r="T178" s="301"/>
      <c r="U178" s="301"/>
      <c r="V178" s="277"/>
      <c r="X178" s="65"/>
      <c r="Y178" s="65"/>
      <c r="AA178" s="322"/>
      <c r="AB178" s="331"/>
      <c r="AC178" s="331"/>
    </row>
    <row r="179" spans="4:29" customFormat="1">
      <c r="D179" s="30"/>
      <c r="I179" s="277"/>
      <c r="J179" s="277"/>
      <c r="K179" s="310"/>
      <c r="L179" s="389"/>
      <c r="M179" s="14"/>
      <c r="N179" s="65"/>
      <c r="O179" s="65"/>
      <c r="P179" s="76"/>
      <c r="Q179" s="112"/>
      <c r="T179" s="301"/>
      <c r="U179" s="301"/>
      <c r="V179" s="277"/>
      <c r="X179" s="65"/>
      <c r="Y179" s="65"/>
      <c r="AA179" s="322"/>
      <c r="AB179" s="331"/>
      <c r="AC179" s="331"/>
    </row>
    <row r="180" spans="4:29" customFormat="1">
      <c r="D180" s="30"/>
      <c r="I180" s="277"/>
      <c r="J180" s="277"/>
      <c r="K180" s="310"/>
      <c r="L180" s="389"/>
      <c r="M180" s="14"/>
      <c r="N180" s="65"/>
      <c r="O180" s="65"/>
      <c r="P180" s="76"/>
      <c r="Q180" s="112"/>
      <c r="T180" s="301"/>
      <c r="U180" s="301"/>
      <c r="V180" s="277"/>
      <c r="X180" s="65"/>
      <c r="Y180" s="65"/>
      <c r="AA180" s="322"/>
      <c r="AB180" s="331"/>
      <c r="AC180" s="331"/>
    </row>
    <row r="181" spans="4:29" customFormat="1">
      <c r="D181" s="30"/>
      <c r="I181" s="277"/>
      <c r="J181" s="277"/>
      <c r="K181" s="310"/>
      <c r="L181" s="389"/>
      <c r="M181" s="14"/>
      <c r="N181" s="65"/>
      <c r="O181" s="65"/>
      <c r="P181" s="76"/>
      <c r="Q181" s="112"/>
      <c r="T181" s="301"/>
      <c r="U181" s="301"/>
      <c r="V181" s="277"/>
      <c r="X181" s="65"/>
      <c r="Y181" s="65"/>
      <c r="AA181" s="322"/>
      <c r="AB181" s="331"/>
      <c r="AC181" s="331"/>
    </row>
    <row r="182" spans="4:29" customFormat="1">
      <c r="D182" s="30"/>
      <c r="I182" s="277"/>
      <c r="J182" s="277"/>
      <c r="K182" s="310"/>
      <c r="L182" s="389"/>
      <c r="M182" s="14"/>
      <c r="N182" s="65"/>
      <c r="O182" s="65"/>
      <c r="P182" s="76"/>
      <c r="Q182" s="112"/>
      <c r="T182" s="301"/>
      <c r="U182" s="301"/>
      <c r="V182" s="277"/>
      <c r="X182" s="65"/>
      <c r="Y182" s="65"/>
      <c r="AA182" s="322"/>
      <c r="AB182" s="331"/>
      <c r="AC182" s="331"/>
    </row>
    <row r="183" spans="4:29" customFormat="1">
      <c r="D183" s="30"/>
      <c r="I183" s="277"/>
      <c r="J183" s="277"/>
      <c r="K183" s="310"/>
      <c r="L183" s="389"/>
      <c r="M183" s="14"/>
      <c r="N183" s="65"/>
      <c r="O183" s="65"/>
      <c r="P183" s="76"/>
      <c r="Q183" s="112"/>
      <c r="T183" s="301"/>
      <c r="U183" s="301"/>
      <c r="V183" s="277"/>
      <c r="X183" s="65"/>
      <c r="Y183" s="65"/>
      <c r="AA183" s="322"/>
      <c r="AB183" s="331"/>
      <c r="AC183" s="331"/>
    </row>
    <row r="184" spans="4:29" customFormat="1">
      <c r="D184" s="30"/>
      <c r="I184" s="277"/>
      <c r="J184" s="277"/>
      <c r="K184" s="310"/>
      <c r="L184" s="389"/>
      <c r="M184" s="14"/>
      <c r="N184" s="65"/>
      <c r="O184" s="65"/>
      <c r="P184" s="76"/>
      <c r="Q184" s="112"/>
      <c r="T184" s="301"/>
      <c r="U184" s="301"/>
      <c r="V184" s="277"/>
      <c r="X184" s="65"/>
      <c r="Y184" s="65"/>
      <c r="AA184" s="322"/>
      <c r="AB184" s="331"/>
      <c r="AC184" s="331"/>
    </row>
    <row r="185" spans="4:29" customFormat="1">
      <c r="D185" s="30"/>
      <c r="I185" s="277"/>
      <c r="J185" s="277"/>
      <c r="K185" s="310"/>
      <c r="L185" s="389"/>
      <c r="M185" s="14"/>
      <c r="N185" s="65"/>
      <c r="O185" s="65"/>
      <c r="P185" s="76"/>
      <c r="Q185" s="112"/>
      <c r="T185" s="301"/>
      <c r="U185" s="301"/>
      <c r="V185" s="277"/>
      <c r="X185" s="65"/>
      <c r="Y185" s="65"/>
      <c r="AA185" s="322"/>
      <c r="AB185" s="331"/>
      <c r="AC185" s="331"/>
    </row>
    <row r="186" spans="4:29" customFormat="1">
      <c r="D186" s="30"/>
      <c r="I186" s="277"/>
      <c r="J186" s="277"/>
      <c r="K186" s="310"/>
      <c r="L186" s="389"/>
      <c r="M186" s="14"/>
      <c r="N186" s="65"/>
      <c r="O186" s="65"/>
      <c r="P186" s="76"/>
      <c r="Q186" s="112"/>
      <c r="T186" s="301"/>
      <c r="U186" s="301"/>
      <c r="V186" s="277"/>
      <c r="X186" s="65"/>
      <c r="Y186" s="65"/>
      <c r="AA186" s="322"/>
      <c r="AB186" s="331"/>
      <c r="AC186" s="331"/>
    </row>
    <row r="187" spans="4:29" customFormat="1">
      <c r="D187" s="30"/>
      <c r="I187" s="277"/>
      <c r="J187" s="277"/>
      <c r="K187" s="310"/>
      <c r="L187" s="389"/>
      <c r="M187" s="14"/>
      <c r="N187" s="65"/>
      <c r="O187" s="65"/>
      <c r="P187" s="76"/>
      <c r="Q187" s="112"/>
      <c r="T187" s="301"/>
      <c r="U187" s="301"/>
      <c r="V187" s="277"/>
      <c r="X187" s="65"/>
      <c r="Y187" s="65"/>
      <c r="AA187" s="322"/>
      <c r="AB187" s="331"/>
      <c r="AC187" s="331"/>
    </row>
    <row r="188" spans="4:29" customFormat="1">
      <c r="D188" s="30"/>
      <c r="I188" s="277"/>
      <c r="J188" s="277"/>
      <c r="K188" s="310"/>
      <c r="L188" s="389"/>
      <c r="M188" s="14"/>
      <c r="N188" s="65"/>
      <c r="O188" s="65"/>
      <c r="P188" s="76"/>
      <c r="Q188" s="112"/>
      <c r="T188" s="301"/>
      <c r="U188" s="301"/>
      <c r="V188" s="277"/>
      <c r="X188" s="65"/>
      <c r="Y188" s="65"/>
      <c r="AA188" s="322"/>
      <c r="AB188" s="331"/>
      <c r="AC188" s="331"/>
    </row>
    <row r="189" spans="4:29" customFormat="1">
      <c r="D189" s="30"/>
      <c r="I189" s="277"/>
      <c r="J189" s="277"/>
      <c r="K189" s="310"/>
      <c r="L189" s="389"/>
      <c r="M189" s="14"/>
      <c r="N189" s="65"/>
      <c r="O189" s="65"/>
      <c r="P189" s="76"/>
      <c r="Q189" s="112"/>
      <c r="T189" s="301"/>
      <c r="U189" s="301"/>
      <c r="V189" s="277"/>
      <c r="X189" s="65"/>
      <c r="Y189" s="65"/>
      <c r="AA189" s="322"/>
      <c r="AB189" s="331"/>
      <c r="AC189" s="331"/>
    </row>
    <row r="190" spans="4:29" customFormat="1">
      <c r="D190" s="30"/>
      <c r="I190" s="277"/>
      <c r="J190" s="277"/>
      <c r="K190" s="310"/>
      <c r="L190" s="389"/>
      <c r="M190" s="14"/>
      <c r="N190" s="65"/>
      <c r="O190" s="65"/>
      <c r="P190" s="76"/>
      <c r="Q190" s="112"/>
      <c r="T190" s="301"/>
      <c r="U190" s="301"/>
      <c r="V190" s="277"/>
      <c r="X190" s="65"/>
      <c r="Y190" s="65"/>
      <c r="AA190" s="322"/>
      <c r="AB190" s="331"/>
      <c r="AC190" s="331"/>
    </row>
    <row r="191" spans="4:29" customFormat="1">
      <c r="D191" s="30"/>
      <c r="I191" s="277"/>
      <c r="J191" s="277"/>
      <c r="K191" s="310"/>
      <c r="L191" s="389"/>
      <c r="M191" s="14"/>
      <c r="N191" s="65"/>
      <c r="O191" s="65"/>
      <c r="P191" s="76"/>
      <c r="Q191" s="112"/>
      <c r="T191" s="301"/>
      <c r="U191" s="301"/>
      <c r="V191" s="277"/>
      <c r="X191" s="65"/>
      <c r="Y191" s="65"/>
      <c r="AA191" s="322"/>
      <c r="AB191" s="331"/>
      <c r="AC191" s="331"/>
    </row>
    <row r="192" spans="4:29" customFormat="1">
      <c r="D192" s="30"/>
      <c r="I192" s="277"/>
      <c r="J192" s="277"/>
      <c r="K192" s="310"/>
      <c r="L192" s="389"/>
      <c r="M192" s="14"/>
      <c r="N192" s="65"/>
      <c r="O192" s="65"/>
      <c r="P192" s="76"/>
      <c r="Q192" s="112"/>
      <c r="T192" s="301"/>
      <c r="U192" s="301"/>
      <c r="V192" s="277"/>
      <c r="X192" s="65"/>
      <c r="Y192" s="65"/>
      <c r="AA192" s="322"/>
      <c r="AB192" s="331"/>
      <c r="AC192" s="331"/>
    </row>
    <row r="193" spans="4:29" customFormat="1">
      <c r="D193" s="30"/>
      <c r="I193" s="277"/>
      <c r="J193" s="277"/>
      <c r="K193" s="310"/>
      <c r="L193" s="389"/>
      <c r="M193" s="14"/>
      <c r="N193" s="65"/>
      <c r="O193" s="65"/>
      <c r="P193" s="76"/>
      <c r="Q193" s="112"/>
      <c r="T193" s="301"/>
      <c r="U193" s="301"/>
      <c r="V193" s="277"/>
      <c r="X193" s="65"/>
      <c r="Y193" s="65"/>
      <c r="AA193" s="322"/>
      <c r="AB193" s="331"/>
      <c r="AC193" s="331"/>
    </row>
    <row r="194" spans="4:29" customFormat="1">
      <c r="D194" s="30"/>
      <c r="I194" s="277"/>
      <c r="J194" s="277"/>
      <c r="K194" s="310"/>
      <c r="L194" s="389"/>
      <c r="M194" s="14"/>
      <c r="N194" s="65"/>
      <c r="O194" s="65"/>
      <c r="P194" s="76"/>
      <c r="Q194" s="112"/>
      <c r="T194" s="301"/>
      <c r="U194" s="301"/>
      <c r="V194" s="277"/>
      <c r="X194" s="65"/>
      <c r="Y194" s="65"/>
      <c r="AA194" s="322"/>
      <c r="AB194" s="331"/>
      <c r="AC194" s="331"/>
    </row>
    <row r="195" spans="4:29" customFormat="1">
      <c r="D195" s="30"/>
      <c r="I195" s="277"/>
      <c r="J195" s="277"/>
      <c r="K195" s="310"/>
      <c r="L195" s="389"/>
      <c r="M195" s="14"/>
      <c r="N195" s="65"/>
      <c r="O195" s="65"/>
      <c r="P195" s="76"/>
      <c r="Q195" s="112"/>
      <c r="T195" s="301"/>
      <c r="U195" s="301"/>
      <c r="V195" s="277"/>
      <c r="X195" s="65"/>
      <c r="Y195" s="65"/>
      <c r="AA195" s="322"/>
      <c r="AB195" s="331"/>
      <c r="AC195" s="331"/>
    </row>
    <row r="196" spans="4:29" customFormat="1">
      <c r="D196" s="30"/>
      <c r="I196" s="277"/>
      <c r="J196" s="277"/>
      <c r="K196" s="310"/>
      <c r="L196" s="389"/>
      <c r="M196" s="14"/>
      <c r="N196" s="65"/>
      <c r="O196" s="65"/>
      <c r="P196" s="76"/>
      <c r="Q196" s="112"/>
      <c r="T196" s="301"/>
      <c r="U196" s="301"/>
      <c r="V196" s="277"/>
      <c r="X196" s="65"/>
      <c r="Y196" s="65"/>
      <c r="AA196" s="322"/>
      <c r="AB196" s="331"/>
      <c r="AC196" s="331"/>
    </row>
    <row r="197" spans="4:29" customFormat="1">
      <c r="D197" s="30"/>
      <c r="I197" s="277"/>
      <c r="J197" s="277"/>
      <c r="K197" s="310"/>
      <c r="L197" s="389"/>
      <c r="M197" s="14"/>
      <c r="N197" s="65"/>
      <c r="O197" s="65"/>
      <c r="P197" s="76"/>
      <c r="Q197" s="112"/>
      <c r="T197" s="301"/>
      <c r="U197" s="301"/>
      <c r="V197" s="277"/>
      <c r="X197" s="65"/>
      <c r="Y197" s="65"/>
      <c r="AA197" s="322"/>
      <c r="AB197" s="331"/>
      <c r="AC197" s="331"/>
    </row>
    <row r="198" spans="4:29" customFormat="1">
      <c r="D198" s="30"/>
      <c r="I198" s="277"/>
      <c r="J198" s="277"/>
      <c r="K198" s="310"/>
      <c r="L198" s="389"/>
      <c r="M198" s="14"/>
      <c r="N198" s="65"/>
      <c r="O198" s="65"/>
      <c r="P198" s="76"/>
      <c r="Q198" s="112"/>
      <c r="T198" s="301"/>
      <c r="U198" s="301"/>
      <c r="V198" s="277"/>
      <c r="X198" s="65"/>
      <c r="Y198" s="65"/>
      <c r="AA198" s="322"/>
      <c r="AB198" s="331"/>
      <c r="AC198" s="331"/>
    </row>
    <row r="199" spans="4:29" customFormat="1">
      <c r="D199" s="30"/>
      <c r="I199" s="277"/>
      <c r="J199" s="277"/>
      <c r="K199" s="310"/>
      <c r="L199" s="389"/>
      <c r="M199" s="14"/>
      <c r="N199" s="65"/>
      <c r="O199" s="65"/>
      <c r="P199" s="76"/>
      <c r="Q199" s="112"/>
      <c r="T199" s="301"/>
      <c r="U199" s="301"/>
      <c r="V199" s="277"/>
      <c r="X199" s="65"/>
      <c r="Y199" s="65"/>
      <c r="AA199" s="322"/>
      <c r="AB199" s="331"/>
      <c r="AC199" s="331"/>
    </row>
    <row r="200" spans="4:29" customFormat="1">
      <c r="D200" s="30"/>
      <c r="I200" s="277"/>
      <c r="J200" s="277"/>
      <c r="K200" s="310"/>
      <c r="L200" s="389"/>
      <c r="M200" s="14"/>
      <c r="N200" s="65"/>
      <c r="O200" s="65"/>
      <c r="P200" s="76"/>
      <c r="Q200" s="112"/>
      <c r="T200" s="301"/>
      <c r="U200" s="301"/>
      <c r="V200" s="277"/>
      <c r="X200" s="65"/>
      <c r="Y200" s="65"/>
      <c r="AA200" s="322"/>
      <c r="AB200" s="331"/>
      <c r="AC200" s="331"/>
    </row>
    <row r="201" spans="4:29" customFormat="1">
      <c r="D201" s="30"/>
      <c r="I201" s="277"/>
      <c r="J201" s="277"/>
      <c r="K201" s="310"/>
      <c r="L201" s="389"/>
      <c r="M201" s="14"/>
      <c r="N201" s="65"/>
      <c r="O201" s="65"/>
      <c r="P201" s="76"/>
      <c r="Q201" s="112"/>
      <c r="T201" s="301"/>
      <c r="U201" s="301"/>
      <c r="V201" s="277"/>
      <c r="X201" s="65"/>
      <c r="Y201" s="65"/>
      <c r="AA201" s="322"/>
      <c r="AB201" s="331"/>
      <c r="AC201" s="331"/>
    </row>
    <row r="202" spans="4:29" customFormat="1">
      <c r="D202" s="30"/>
      <c r="I202" s="277"/>
      <c r="J202" s="277"/>
      <c r="K202" s="310"/>
      <c r="L202" s="389"/>
      <c r="M202" s="14"/>
      <c r="N202" s="65"/>
      <c r="O202" s="65"/>
      <c r="P202" s="76"/>
      <c r="Q202" s="112"/>
      <c r="T202" s="301"/>
      <c r="U202" s="301"/>
      <c r="V202" s="277"/>
      <c r="X202" s="65"/>
      <c r="Y202" s="65"/>
      <c r="AA202" s="322"/>
      <c r="AB202" s="331"/>
      <c r="AC202" s="331"/>
    </row>
    <row r="203" spans="4:29" customFormat="1">
      <c r="D203" s="30"/>
      <c r="I203" s="277"/>
      <c r="J203" s="277"/>
      <c r="K203" s="310"/>
      <c r="L203" s="389"/>
      <c r="M203" s="14"/>
      <c r="N203" s="65"/>
      <c r="O203" s="65"/>
      <c r="P203" s="76"/>
      <c r="Q203" s="112"/>
      <c r="T203" s="301"/>
      <c r="U203" s="301"/>
      <c r="V203" s="277"/>
      <c r="X203" s="65"/>
      <c r="Y203" s="65"/>
      <c r="AA203" s="322"/>
      <c r="AB203" s="331"/>
      <c r="AC203" s="331"/>
    </row>
    <row r="204" spans="4:29" customFormat="1">
      <c r="D204" s="30"/>
      <c r="I204" s="277"/>
      <c r="J204" s="277"/>
      <c r="K204" s="310"/>
      <c r="L204" s="389"/>
      <c r="M204" s="14"/>
      <c r="N204" s="65"/>
      <c r="O204" s="65"/>
      <c r="P204" s="76"/>
      <c r="Q204" s="112"/>
      <c r="T204" s="301"/>
      <c r="U204" s="301"/>
      <c r="V204" s="277"/>
      <c r="X204" s="65"/>
      <c r="Y204" s="65"/>
      <c r="AA204" s="322"/>
      <c r="AB204" s="331"/>
      <c r="AC204" s="331"/>
    </row>
    <row r="205" spans="4:29" customFormat="1">
      <c r="D205" s="30"/>
      <c r="I205" s="277"/>
      <c r="J205" s="277"/>
      <c r="K205" s="310"/>
      <c r="L205" s="389"/>
      <c r="M205" s="14"/>
      <c r="N205" s="65"/>
      <c r="O205" s="65"/>
      <c r="P205" s="76"/>
      <c r="Q205" s="112"/>
      <c r="T205" s="301"/>
      <c r="U205" s="301"/>
      <c r="V205" s="277"/>
      <c r="X205" s="65"/>
      <c r="Y205" s="65"/>
      <c r="AA205" s="322"/>
      <c r="AB205" s="331"/>
      <c r="AC205" s="331"/>
    </row>
    <row r="206" spans="4:29" customFormat="1">
      <c r="D206" s="30"/>
      <c r="I206" s="277"/>
      <c r="J206" s="277"/>
      <c r="K206" s="310"/>
      <c r="L206" s="389"/>
      <c r="M206" s="14"/>
      <c r="N206" s="65"/>
      <c r="O206" s="65"/>
      <c r="P206" s="76"/>
      <c r="Q206" s="112"/>
      <c r="T206" s="301"/>
      <c r="U206" s="301"/>
      <c r="V206" s="277"/>
      <c r="X206" s="65"/>
      <c r="Y206" s="65"/>
      <c r="AA206" s="322"/>
      <c r="AB206" s="331"/>
      <c r="AC206" s="331"/>
    </row>
    <row r="207" spans="4:29" customFormat="1">
      <c r="D207" s="30"/>
      <c r="I207" s="277"/>
      <c r="J207" s="277"/>
      <c r="K207" s="310"/>
      <c r="L207" s="389"/>
      <c r="M207" s="14"/>
      <c r="N207" s="65"/>
      <c r="O207" s="65"/>
      <c r="P207" s="76"/>
      <c r="Q207" s="112"/>
      <c r="T207" s="301"/>
      <c r="U207" s="301"/>
      <c r="V207" s="277"/>
      <c r="X207" s="65"/>
      <c r="Y207" s="65"/>
      <c r="AA207" s="322"/>
      <c r="AB207" s="331"/>
      <c r="AC207" s="331"/>
    </row>
    <row r="208" spans="4:29" customFormat="1">
      <c r="D208" s="30"/>
      <c r="I208" s="277"/>
      <c r="J208" s="277"/>
      <c r="K208" s="310"/>
      <c r="L208" s="389"/>
      <c r="M208" s="14"/>
      <c r="N208" s="65"/>
      <c r="O208" s="65"/>
      <c r="P208" s="76"/>
      <c r="Q208" s="112"/>
      <c r="T208" s="301"/>
      <c r="U208" s="301"/>
      <c r="V208" s="277"/>
      <c r="X208" s="65"/>
      <c r="Y208" s="65"/>
      <c r="AA208" s="322"/>
      <c r="AB208" s="331"/>
      <c r="AC208" s="331"/>
    </row>
    <row r="209" spans="4:29" customFormat="1">
      <c r="D209" s="30"/>
      <c r="I209" s="277"/>
      <c r="J209" s="277"/>
      <c r="K209" s="310"/>
      <c r="L209" s="389"/>
      <c r="M209" s="14"/>
      <c r="N209" s="65"/>
      <c r="O209" s="65"/>
      <c r="P209" s="76"/>
      <c r="Q209" s="112"/>
      <c r="T209" s="301"/>
      <c r="U209" s="301"/>
      <c r="V209" s="277"/>
      <c r="X209" s="65"/>
      <c r="Y209" s="65"/>
      <c r="AA209" s="322"/>
      <c r="AB209" s="331"/>
      <c r="AC209" s="331"/>
    </row>
    <row r="210" spans="4:29" customFormat="1">
      <c r="D210" s="30"/>
      <c r="I210" s="277"/>
      <c r="J210" s="277"/>
      <c r="K210" s="310"/>
      <c r="L210" s="389"/>
      <c r="M210" s="14"/>
      <c r="N210" s="65"/>
      <c r="O210" s="65"/>
      <c r="P210" s="76"/>
      <c r="Q210" s="112"/>
      <c r="T210" s="301"/>
      <c r="U210" s="301"/>
      <c r="V210" s="277"/>
      <c r="X210" s="65"/>
      <c r="Y210" s="65"/>
      <c r="AA210" s="322"/>
      <c r="AB210" s="331"/>
      <c r="AC210" s="331"/>
    </row>
    <row r="211" spans="4:29" customFormat="1">
      <c r="D211" s="30"/>
      <c r="I211" s="277"/>
      <c r="J211" s="277"/>
      <c r="K211" s="310"/>
      <c r="L211" s="389"/>
      <c r="M211" s="14"/>
      <c r="N211" s="65"/>
      <c r="O211" s="65"/>
      <c r="P211" s="76"/>
      <c r="Q211" s="112"/>
      <c r="T211" s="301"/>
      <c r="U211" s="301"/>
      <c r="V211" s="277"/>
      <c r="X211" s="65"/>
      <c r="Y211" s="65"/>
      <c r="AA211" s="322"/>
      <c r="AB211" s="331"/>
      <c r="AC211" s="331"/>
    </row>
    <row r="212" spans="4:29" customFormat="1">
      <c r="D212" s="30"/>
      <c r="I212" s="277"/>
      <c r="J212" s="277"/>
      <c r="K212" s="310"/>
      <c r="L212" s="389"/>
      <c r="M212" s="14"/>
      <c r="N212" s="65"/>
      <c r="O212" s="65"/>
      <c r="P212" s="76"/>
      <c r="Q212" s="112"/>
      <c r="T212" s="301"/>
      <c r="U212" s="301"/>
      <c r="V212" s="277"/>
      <c r="X212" s="65"/>
      <c r="Y212" s="65"/>
      <c r="AA212" s="322"/>
      <c r="AB212" s="331"/>
      <c r="AC212" s="331"/>
    </row>
    <row r="213" spans="4:29" customFormat="1">
      <c r="D213" s="30"/>
      <c r="I213" s="277"/>
      <c r="J213" s="277"/>
      <c r="K213" s="310"/>
      <c r="L213" s="389"/>
      <c r="M213" s="14"/>
      <c r="N213" s="65"/>
      <c r="O213" s="65"/>
      <c r="P213" s="76"/>
      <c r="Q213" s="112"/>
      <c r="T213" s="301"/>
      <c r="U213" s="301"/>
      <c r="V213" s="277"/>
      <c r="X213" s="65"/>
      <c r="Y213" s="65"/>
      <c r="AA213" s="322"/>
      <c r="AB213" s="331"/>
      <c r="AC213" s="331"/>
    </row>
    <row r="214" spans="4:29" customFormat="1">
      <c r="D214" s="30"/>
      <c r="I214" s="277"/>
      <c r="J214" s="277"/>
      <c r="K214" s="310"/>
      <c r="L214" s="389"/>
      <c r="M214" s="14"/>
      <c r="N214" s="65"/>
      <c r="O214" s="65"/>
      <c r="P214" s="76"/>
      <c r="Q214" s="112"/>
      <c r="T214" s="301"/>
      <c r="U214" s="301"/>
      <c r="V214" s="277"/>
      <c r="X214" s="65"/>
      <c r="Y214" s="65"/>
      <c r="AA214" s="322"/>
      <c r="AB214" s="331"/>
      <c r="AC214" s="331"/>
    </row>
    <row r="215" spans="4:29" customFormat="1">
      <c r="D215" s="30"/>
      <c r="I215" s="277"/>
      <c r="J215" s="277"/>
      <c r="K215" s="310"/>
      <c r="L215" s="389"/>
      <c r="M215" s="14"/>
      <c r="N215" s="65"/>
      <c r="O215" s="65"/>
      <c r="P215" s="76"/>
      <c r="Q215" s="112"/>
      <c r="T215" s="301"/>
      <c r="U215" s="301"/>
      <c r="V215" s="277"/>
      <c r="X215" s="65"/>
      <c r="Y215" s="65"/>
      <c r="AA215" s="322"/>
      <c r="AB215" s="331"/>
      <c r="AC215" s="331"/>
    </row>
    <row r="216" spans="4:29" customFormat="1">
      <c r="D216" s="30"/>
      <c r="I216" s="277"/>
      <c r="J216" s="277"/>
      <c r="K216" s="310"/>
      <c r="L216" s="389"/>
      <c r="M216" s="14"/>
      <c r="N216" s="65"/>
      <c r="O216" s="65"/>
      <c r="P216" s="76"/>
      <c r="Q216" s="112"/>
      <c r="T216" s="301"/>
      <c r="U216" s="301"/>
      <c r="V216" s="277"/>
      <c r="X216" s="65"/>
      <c r="Y216" s="65"/>
      <c r="AA216" s="322"/>
      <c r="AB216" s="331"/>
      <c r="AC216" s="331"/>
    </row>
    <row r="217" spans="4:29" customFormat="1">
      <c r="D217" s="30"/>
      <c r="I217" s="277"/>
      <c r="J217" s="277"/>
      <c r="K217" s="310"/>
      <c r="L217" s="389"/>
      <c r="M217" s="14"/>
      <c r="N217" s="65"/>
      <c r="O217" s="65"/>
      <c r="P217" s="76"/>
      <c r="Q217" s="112"/>
      <c r="T217" s="301"/>
      <c r="U217" s="301"/>
      <c r="V217" s="277"/>
      <c r="X217" s="65"/>
      <c r="Y217" s="65"/>
      <c r="AA217" s="322"/>
      <c r="AB217" s="331"/>
      <c r="AC217" s="331"/>
    </row>
    <row r="218" spans="4:29" customFormat="1">
      <c r="D218" s="30"/>
      <c r="I218" s="277"/>
      <c r="J218" s="277"/>
      <c r="K218" s="310"/>
      <c r="L218" s="389"/>
      <c r="M218" s="14"/>
      <c r="N218" s="65"/>
      <c r="O218" s="65"/>
      <c r="P218" s="76"/>
      <c r="Q218" s="112"/>
      <c r="T218" s="301"/>
      <c r="U218" s="301"/>
      <c r="V218" s="277"/>
      <c r="X218" s="65"/>
      <c r="Y218" s="65"/>
      <c r="AA218" s="322"/>
      <c r="AB218" s="331"/>
      <c r="AC218" s="331"/>
    </row>
    <row r="219" spans="4:29" customFormat="1">
      <c r="D219" s="30"/>
      <c r="I219" s="277"/>
      <c r="J219" s="277"/>
      <c r="K219" s="310"/>
      <c r="L219" s="389"/>
      <c r="M219" s="14"/>
      <c r="N219" s="65"/>
      <c r="O219" s="65"/>
      <c r="P219" s="76"/>
      <c r="Q219" s="112"/>
      <c r="T219" s="301"/>
      <c r="U219" s="301"/>
      <c r="V219" s="277"/>
      <c r="X219" s="65"/>
      <c r="Y219" s="65"/>
      <c r="AA219" s="322"/>
      <c r="AB219" s="331"/>
      <c r="AC219" s="331"/>
    </row>
    <row r="220" spans="4:29" customFormat="1">
      <c r="D220" s="30"/>
      <c r="I220" s="277"/>
      <c r="J220" s="277"/>
      <c r="K220" s="310"/>
      <c r="L220" s="389"/>
      <c r="M220" s="14"/>
      <c r="N220" s="65"/>
      <c r="O220" s="65"/>
      <c r="P220" s="76"/>
      <c r="Q220" s="112"/>
      <c r="T220" s="301"/>
      <c r="U220" s="301"/>
      <c r="V220" s="277"/>
      <c r="X220" s="65"/>
      <c r="Y220" s="65"/>
      <c r="AA220" s="322"/>
      <c r="AB220" s="331"/>
      <c r="AC220" s="331"/>
    </row>
    <row r="221" spans="4:29" customFormat="1">
      <c r="D221" s="30"/>
      <c r="I221" s="277"/>
      <c r="J221" s="277"/>
      <c r="K221" s="310"/>
      <c r="L221" s="389"/>
      <c r="M221" s="14"/>
      <c r="N221" s="65"/>
      <c r="O221" s="65"/>
      <c r="P221" s="76"/>
      <c r="Q221" s="112"/>
      <c r="T221" s="301"/>
      <c r="U221" s="301"/>
      <c r="V221" s="277"/>
      <c r="X221" s="65"/>
      <c r="Y221" s="65"/>
      <c r="AA221" s="322"/>
      <c r="AB221" s="331"/>
      <c r="AC221" s="331"/>
    </row>
    <row r="222" spans="4:29" customFormat="1">
      <c r="D222" s="30"/>
      <c r="I222" s="277"/>
      <c r="J222" s="277"/>
      <c r="K222" s="310"/>
      <c r="L222" s="389"/>
      <c r="M222" s="14"/>
      <c r="N222" s="65"/>
      <c r="O222" s="65"/>
      <c r="P222" s="76"/>
      <c r="Q222" s="112"/>
      <c r="T222" s="301"/>
      <c r="U222" s="301"/>
      <c r="V222" s="277"/>
      <c r="X222" s="65"/>
      <c r="Y222" s="65"/>
      <c r="AA222" s="322"/>
      <c r="AB222" s="331"/>
      <c r="AC222" s="331"/>
    </row>
    <row r="223" spans="4:29" customFormat="1">
      <c r="D223" s="30"/>
      <c r="I223" s="277"/>
      <c r="J223" s="277"/>
      <c r="K223" s="310"/>
      <c r="L223" s="389"/>
      <c r="M223" s="14"/>
      <c r="N223" s="65"/>
      <c r="O223" s="65"/>
      <c r="P223" s="76"/>
      <c r="Q223" s="112"/>
      <c r="T223" s="301"/>
      <c r="U223" s="301"/>
      <c r="V223" s="277"/>
      <c r="X223" s="65"/>
      <c r="Y223" s="65"/>
      <c r="AA223" s="322"/>
      <c r="AB223" s="331"/>
      <c r="AC223" s="331"/>
    </row>
    <row r="224" spans="4:29" customFormat="1">
      <c r="D224" s="30"/>
      <c r="I224" s="277"/>
      <c r="J224" s="277"/>
      <c r="K224" s="310"/>
      <c r="L224" s="389"/>
      <c r="M224" s="14"/>
      <c r="N224" s="65"/>
      <c r="O224" s="65"/>
      <c r="P224" s="76"/>
      <c r="Q224" s="112"/>
      <c r="T224" s="301"/>
      <c r="U224" s="301"/>
      <c r="V224" s="277"/>
      <c r="X224" s="65"/>
      <c r="Y224" s="65"/>
      <c r="AA224" s="322"/>
      <c r="AB224" s="331"/>
      <c r="AC224" s="331"/>
    </row>
    <row r="225" spans="4:29" customFormat="1">
      <c r="D225" s="30"/>
      <c r="I225" s="277"/>
      <c r="J225" s="277"/>
      <c r="K225" s="310"/>
      <c r="L225" s="389"/>
      <c r="M225" s="14"/>
      <c r="N225" s="65"/>
      <c r="O225" s="65"/>
      <c r="P225" s="76"/>
      <c r="Q225" s="112"/>
      <c r="T225" s="301"/>
      <c r="U225" s="301"/>
      <c r="V225" s="277"/>
      <c r="X225" s="65"/>
      <c r="Y225" s="65"/>
      <c r="AA225" s="322"/>
      <c r="AB225" s="331"/>
      <c r="AC225" s="331"/>
    </row>
    <row r="226" spans="4:29" customFormat="1">
      <c r="D226" s="30"/>
      <c r="I226" s="277"/>
      <c r="J226" s="277"/>
      <c r="K226" s="310"/>
      <c r="L226" s="389"/>
      <c r="M226" s="14"/>
      <c r="N226" s="65"/>
      <c r="O226" s="65"/>
      <c r="P226" s="76"/>
      <c r="Q226" s="112"/>
      <c r="T226" s="301"/>
      <c r="U226" s="301"/>
      <c r="V226" s="277"/>
      <c r="X226" s="65"/>
      <c r="Y226" s="65"/>
      <c r="AA226" s="322"/>
      <c r="AB226" s="331"/>
      <c r="AC226" s="331"/>
    </row>
    <row r="227" spans="4:29" customFormat="1">
      <c r="D227" s="30"/>
      <c r="I227" s="277"/>
      <c r="J227" s="277"/>
      <c r="K227" s="310"/>
      <c r="L227" s="389"/>
      <c r="M227" s="14"/>
      <c r="N227" s="65"/>
      <c r="O227" s="65"/>
      <c r="P227" s="76"/>
      <c r="Q227" s="112"/>
      <c r="T227" s="301"/>
      <c r="U227" s="301"/>
      <c r="V227" s="277"/>
      <c r="X227" s="65"/>
      <c r="Y227" s="65"/>
      <c r="AA227" s="322"/>
      <c r="AB227" s="331"/>
      <c r="AC227" s="331"/>
    </row>
    <row r="228" spans="4:29" customFormat="1">
      <c r="D228" s="30"/>
      <c r="I228" s="277"/>
      <c r="J228" s="277"/>
      <c r="K228" s="310"/>
      <c r="L228" s="389"/>
      <c r="M228" s="14"/>
      <c r="N228" s="65"/>
      <c r="O228" s="65"/>
      <c r="P228" s="76"/>
      <c r="Q228" s="112"/>
      <c r="T228" s="301"/>
      <c r="U228" s="301"/>
      <c r="V228" s="277"/>
      <c r="X228" s="65"/>
      <c r="Y228" s="65"/>
      <c r="AA228" s="322"/>
      <c r="AB228" s="331"/>
      <c r="AC228" s="331"/>
    </row>
    <row r="229" spans="4:29" customFormat="1">
      <c r="D229" s="30"/>
      <c r="I229" s="277"/>
      <c r="J229" s="277"/>
      <c r="K229" s="310"/>
      <c r="L229" s="389"/>
      <c r="M229" s="14"/>
      <c r="N229" s="65"/>
      <c r="O229" s="65"/>
      <c r="P229" s="76"/>
      <c r="Q229" s="112"/>
      <c r="T229" s="301"/>
      <c r="U229" s="301"/>
      <c r="V229" s="277"/>
      <c r="X229" s="65"/>
      <c r="Y229" s="65"/>
      <c r="AA229" s="322"/>
      <c r="AB229" s="331"/>
      <c r="AC229" s="331"/>
    </row>
    <row r="230" spans="4:29" customFormat="1">
      <c r="D230" s="30"/>
      <c r="I230" s="277"/>
      <c r="J230" s="277"/>
      <c r="K230" s="310"/>
      <c r="L230" s="389"/>
      <c r="M230" s="14"/>
      <c r="N230" s="65"/>
      <c r="O230" s="65"/>
      <c r="P230" s="76"/>
      <c r="Q230" s="112"/>
      <c r="T230" s="301"/>
      <c r="U230" s="301"/>
      <c r="V230" s="277"/>
      <c r="X230" s="65"/>
      <c r="Y230" s="65"/>
      <c r="AA230" s="322"/>
      <c r="AB230" s="331"/>
      <c r="AC230" s="331"/>
    </row>
    <row r="231" spans="4:29" customFormat="1">
      <c r="D231" s="30"/>
      <c r="I231" s="277"/>
      <c r="J231" s="277"/>
      <c r="K231" s="310"/>
      <c r="L231" s="389"/>
      <c r="M231" s="14"/>
      <c r="N231" s="65"/>
      <c r="O231" s="65"/>
      <c r="P231" s="76"/>
      <c r="Q231" s="112"/>
      <c r="T231" s="301"/>
      <c r="U231" s="301"/>
      <c r="V231" s="277"/>
      <c r="X231" s="65"/>
      <c r="Y231" s="65"/>
      <c r="AA231" s="322"/>
      <c r="AB231" s="331"/>
      <c r="AC231" s="331"/>
    </row>
    <row r="232" spans="4:29" customFormat="1">
      <c r="D232" s="30"/>
      <c r="I232" s="277"/>
      <c r="J232" s="277"/>
      <c r="K232" s="310"/>
      <c r="L232" s="389"/>
      <c r="M232" s="14"/>
      <c r="N232" s="65"/>
      <c r="O232" s="65"/>
      <c r="P232" s="76"/>
      <c r="Q232" s="112"/>
      <c r="T232" s="301"/>
      <c r="U232" s="301"/>
      <c r="V232" s="277"/>
      <c r="X232" s="65"/>
      <c r="Y232" s="65"/>
      <c r="AA232" s="322"/>
      <c r="AB232" s="331"/>
      <c r="AC232" s="331"/>
    </row>
    <row r="233" spans="4:29" customFormat="1">
      <c r="D233" s="30"/>
      <c r="I233" s="277"/>
      <c r="J233" s="277"/>
      <c r="K233" s="310"/>
      <c r="L233" s="389"/>
      <c r="M233" s="14"/>
      <c r="N233" s="65"/>
      <c r="O233" s="65"/>
      <c r="P233" s="76"/>
      <c r="Q233" s="112"/>
      <c r="T233" s="301"/>
      <c r="U233" s="301"/>
      <c r="V233" s="277"/>
      <c r="X233" s="65"/>
      <c r="Y233" s="65"/>
      <c r="AA233" s="322"/>
      <c r="AB233" s="331"/>
      <c r="AC233" s="331"/>
    </row>
    <row r="234" spans="4:29" customFormat="1">
      <c r="D234" s="30"/>
      <c r="I234" s="277"/>
      <c r="J234" s="277"/>
      <c r="K234" s="310"/>
      <c r="L234" s="389"/>
      <c r="M234" s="14"/>
      <c r="N234" s="65"/>
      <c r="O234" s="65"/>
      <c r="P234" s="76"/>
      <c r="Q234" s="112"/>
      <c r="T234" s="301"/>
      <c r="U234" s="301"/>
      <c r="V234" s="277"/>
      <c r="X234" s="65"/>
      <c r="Y234" s="65"/>
      <c r="AA234" s="322"/>
      <c r="AB234" s="331"/>
      <c r="AC234" s="331"/>
    </row>
    <row r="235" spans="4:29" customFormat="1">
      <c r="D235" s="30"/>
      <c r="I235" s="277"/>
      <c r="J235" s="277"/>
      <c r="K235" s="310"/>
      <c r="L235" s="389"/>
      <c r="M235" s="14"/>
      <c r="N235" s="65"/>
      <c r="O235" s="65"/>
      <c r="P235" s="76"/>
      <c r="Q235" s="112"/>
      <c r="T235" s="301"/>
      <c r="U235" s="301"/>
      <c r="V235" s="277"/>
      <c r="X235" s="65"/>
      <c r="Y235" s="65"/>
      <c r="AA235" s="322"/>
      <c r="AB235" s="331"/>
      <c r="AC235" s="331"/>
    </row>
    <row r="236" spans="4:29" customFormat="1">
      <c r="D236" s="30"/>
      <c r="I236" s="277"/>
      <c r="J236" s="277"/>
      <c r="K236" s="310"/>
      <c r="L236" s="389"/>
      <c r="M236" s="14"/>
      <c r="N236" s="65"/>
      <c r="O236" s="65"/>
      <c r="P236" s="76"/>
      <c r="Q236" s="112"/>
      <c r="T236" s="301"/>
      <c r="U236" s="301"/>
      <c r="V236" s="277"/>
      <c r="X236" s="65"/>
      <c r="Y236" s="65"/>
      <c r="AA236" s="322"/>
      <c r="AB236" s="331"/>
      <c r="AC236" s="331"/>
    </row>
    <row r="237" spans="4:29" customFormat="1">
      <c r="D237" s="30"/>
      <c r="I237" s="277"/>
      <c r="J237" s="277"/>
      <c r="K237" s="310"/>
      <c r="L237" s="389"/>
      <c r="M237" s="14"/>
      <c r="N237" s="65"/>
      <c r="O237" s="65"/>
      <c r="P237" s="76"/>
      <c r="Q237" s="112"/>
      <c r="T237" s="301"/>
      <c r="U237" s="301"/>
      <c r="V237" s="277"/>
      <c r="X237" s="65"/>
      <c r="Y237" s="65"/>
      <c r="AA237" s="322"/>
      <c r="AB237" s="331"/>
      <c r="AC237" s="331"/>
    </row>
    <row r="238" spans="4:29" customFormat="1">
      <c r="D238" s="30"/>
      <c r="I238" s="277"/>
      <c r="J238" s="277"/>
      <c r="K238" s="310"/>
      <c r="L238" s="389"/>
      <c r="M238" s="14"/>
      <c r="N238" s="65"/>
      <c r="O238" s="65"/>
      <c r="P238" s="76"/>
      <c r="Q238" s="112"/>
      <c r="T238" s="301"/>
      <c r="U238" s="301"/>
      <c r="V238" s="277"/>
      <c r="X238" s="65"/>
      <c r="Y238" s="65"/>
      <c r="AA238" s="322"/>
      <c r="AB238" s="331"/>
      <c r="AC238" s="331"/>
    </row>
    <row r="239" spans="4:29" customFormat="1">
      <c r="D239" s="30"/>
      <c r="I239" s="277"/>
      <c r="J239" s="277"/>
      <c r="K239" s="310"/>
      <c r="L239" s="389"/>
      <c r="M239" s="14"/>
      <c r="N239" s="65"/>
      <c r="O239" s="65"/>
      <c r="P239" s="76"/>
      <c r="Q239" s="112"/>
      <c r="T239" s="301"/>
      <c r="U239" s="301"/>
      <c r="V239" s="277"/>
      <c r="X239" s="65"/>
      <c r="Y239" s="65"/>
      <c r="AA239" s="322"/>
      <c r="AB239" s="331"/>
      <c r="AC239" s="331"/>
    </row>
    <row r="240" spans="4:29" customFormat="1">
      <c r="D240" s="30"/>
      <c r="I240" s="277"/>
      <c r="J240" s="277"/>
      <c r="K240" s="310"/>
      <c r="L240" s="389"/>
      <c r="M240" s="14"/>
      <c r="N240" s="65"/>
      <c r="O240" s="65"/>
      <c r="P240" s="76"/>
      <c r="Q240" s="112"/>
      <c r="T240" s="301"/>
      <c r="U240" s="301"/>
      <c r="V240" s="277"/>
      <c r="X240" s="65"/>
      <c r="Y240" s="65"/>
      <c r="AA240" s="322"/>
      <c r="AB240" s="331"/>
      <c r="AC240" s="331"/>
    </row>
    <row r="241" spans="4:29" customFormat="1">
      <c r="D241" s="30"/>
      <c r="I241" s="277"/>
      <c r="J241" s="277"/>
      <c r="K241" s="310"/>
      <c r="L241" s="389"/>
      <c r="M241" s="14"/>
      <c r="N241" s="65"/>
      <c r="O241" s="65"/>
      <c r="P241" s="76"/>
      <c r="Q241" s="112"/>
      <c r="T241" s="301"/>
      <c r="U241" s="301"/>
      <c r="V241" s="277"/>
      <c r="X241" s="65"/>
      <c r="Y241" s="65"/>
      <c r="AA241" s="322"/>
      <c r="AB241" s="331"/>
      <c r="AC241" s="331"/>
    </row>
    <row r="242" spans="4:29" customFormat="1">
      <c r="D242" s="30"/>
      <c r="I242" s="277"/>
      <c r="J242" s="277"/>
      <c r="K242" s="310"/>
      <c r="L242" s="389"/>
      <c r="M242" s="14"/>
      <c r="N242" s="65"/>
      <c r="O242" s="65"/>
      <c r="P242" s="76"/>
      <c r="Q242" s="112"/>
      <c r="T242" s="301"/>
      <c r="U242" s="301"/>
      <c r="V242" s="277"/>
      <c r="X242" s="65"/>
      <c r="Y242" s="65"/>
      <c r="AA242" s="322"/>
      <c r="AB242" s="331"/>
      <c r="AC242" s="331"/>
    </row>
    <row r="243" spans="4:29" customFormat="1">
      <c r="D243" s="30"/>
      <c r="I243" s="277"/>
      <c r="J243" s="277"/>
      <c r="K243" s="310"/>
      <c r="L243" s="389"/>
      <c r="M243" s="14"/>
      <c r="N243" s="65"/>
      <c r="O243" s="65"/>
      <c r="P243" s="76"/>
      <c r="Q243" s="112"/>
      <c r="T243" s="301"/>
      <c r="U243" s="301"/>
      <c r="V243" s="277"/>
      <c r="X243" s="65"/>
      <c r="Y243" s="65"/>
      <c r="AA243" s="322"/>
      <c r="AB243" s="331"/>
      <c r="AC243" s="331"/>
    </row>
    <row r="244" spans="4:29" customFormat="1">
      <c r="D244" s="30"/>
      <c r="I244" s="277"/>
      <c r="J244" s="277"/>
      <c r="K244" s="310"/>
      <c r="L244" s="389"/>
      <c r="M244" s="14"/>
      <c r="N244" s="65"/>
      <c r="O244" s="65"/>
      <c r="P244" s="76"/>
      <c r="Q244" s="112"/>
      <c r="T244" s="301"/>
      <c r="U244" s="301"/>
      <c r="V244" s="277"/>
      <c r="X244" s="65"/>
      <c r="Y244" s="65"/>
      <c r="AA244" s="322"/>
      <c r="AB244" s="331"/>
      <c r="AC244" s="331"/>
    </row>
    <row r="245" spans="4:29" customFormat="1">
      <c r="D245" s="30"/>
      <c r="I245" s="277"/>
      <c r="J245" s="277"/>
      <c r="K245" s="310"/>
      <c r="L245" s="389"/>
      <c r="M245" s="14"/>
      <c r="N245" s="65"/>
      <c r="O245" s="65"/>
      <c r="P245" s="76"/>
      <c r="Q245" s="112"/>
      <c r="T245" s="301"/>
      <c r="U245" s="301"/>
      <c r="V245" s="277"/>
      <c r="X245" s="65"/>
      <c r="Y245" s="65"/>
      <c r="AA245" s="322"/>
      <c r="AB245" s="331"/>
      <c r="AC245" s="331"/>
    </row>
    <row r="246" spans="4:29" customFormat="1">
      <c r="D246" s="30"/>
      <c r="I246" s="277"/>
      <c r="J246" s="277"/>
      <c r="K246" s="310"/>
      <c r="L246" s="389"/>
      <c r="M246" s="14"/>
      <c r="N246" s="65"/>
      <c r="O246" s="65"/>
      <c r="P246" s="76"/>
      <c r="Q246" s="112"/>
      <c r="T246" s="301"/>
      <c r="U246" s="301"/>
      <c r="V246" s="277"/>
      <c r="X246" s="65"/>
      <c r="Y246" s="65"/>
      <c r="AA246" s="322"/>
      <c r="AB246" s="331"/>
      <c r="AC246" s="331"/>
    </row>
    <row r="247" spans="4:29" customFormat="1">
      <c r="D247" s="30"/>
      <c r="I247" s="277"/>
      <c r="J247" s="277"/>
      <c r="K247" s="310"/>
      <c r="L247" s="389"/>
      <c r="M247" s="14"/>
      <c r="N247" s="65"/>
      <c r="O247" s="65"/>
      <c r="P247" s="76"/>
      <c r="Q247" s="112"/>
      <c r="T247" s="301"/>
      <c r="U247" s="301"/>
      <c r="V247" s="277"/>
      <c r="X247" s="65"/>
      <c r="Y247" s="65"/>
      <c r="AA247" s="322"/>
      <c r="AB247" s="331"/>
      <c r="AC247" s="331"/>
    </row>
    <row r="248" spans="4:29" customFormat="1">
      <c r="D248" s="30"/>
      <c r="I248" s="277"/>
      <c r="J248" s="277"/>
      <c r="K248" s="310"/>
      <c r="L248" s="389"/>
      <c r="M248" s="14"/>
      <c r="N248" s="65"/>
      <c r="O248" s="65"/>
      <c r="P248" s="76"/>
      <c r="Q248" s="112"/>
      <c r="T248" s="301"/>
      <c r="U248" s="301"/>
      <c r="V248" s="277"/>
      <c r="X248" s="65"/>
      <c r="Y248" s="65"/>
      <c r="AA248" s="322"/>
      <c r="AB248" s="331"/>
      <c r="AC248" s="331"/>
    </row>
    <row r="249" spans="4:29" customFormat="1">
      <c r="D249" s="30"/>
      <c r="I249" s="277"/>
      <c r="J249" s="277"/>
      <c r="K249" s="310"/>
      <c r="L249" s="389"/>
      <c r="M249" s="14"/>
      <c r="N249" s="65"/>
      <c r="O249" s="65"/>
      <c r="P249" s="76"/>
      <c r="Q249" s="112"/>
      <c r="T249" s="301"/>
      <c r="U249" s="301"/>
      <c r="V249" s="277"/>
      <c r="X249" s="65"/>
      <c r="Y249" s="65"/>
      <c r="AA249" s="322"/>
      <c r="AB249" s="331"/>
      <c r="AC249" s="331"/>
    </row>
    <row r="250" spans="4:29" customFormat="1">
      <c r="D250" s="30"/>
      <c r="I250" s="277"/>
      <c r="J250" s="277"/>
      <c r="K250" s="310"/>
      <c r="L250" s="389"/>
      <c r="M250" s="14"/>
      <c r="N250" s="65"/>
      <c r="O250" s="65"/>
      <c r="P250" s="76"/>
      <c r="Q250" s="112"/>
      <c r="T250" s="301"/>
      <c r="U250" s="301"/>
      <c r="V250" s="277"/>
      <c r="X250" s="65"/>
      <c r="Y250" s="65"/>
      <c r="AA250" s="322"/>
      <c r="AB250" s="331"/>
      <c r="AC250" s="331"/>
    </row>
    <row r="251" spans="4:29" customFormat="1">
      <c r="D251" s="30"/>
      <c r="I251" s="277"/>
      <c r="J251" s="277"/>
      <c r="K251" s="310"/>
      <c r="L251" s="389"/>
      <c r="M251" s="14"/>
      <c r="N251" s="65"/>
      <c r="O251" s="65"/>
      <c r="P251" s="76"/>
      <c r="Q251" s="112"/>
      <c r="T251" s="301"/>
      <c r="U251" s="301"/>
      <c r="V251" s="277"/>
      <c r="X251" s="65"/>
      <c r="Y251" s="65"/>
      <c r="AA251" s="322"/>
      <c r="AB251" s="331"/>
      <c r="AC251" s="331"/>
    </row>
    <row r="252" spans="4:29" customFormat="1">
      <c r="D252" s="30"/>
      <c r="I252" s="277"/>
      <c r="J252" s="277"/>
      <c r="K252" s="310"/>
      <c r="L252" s="389"/>
      <c r="M252" s="14"/>
      <c r="N252" s="65"/>
      <c r="O252" s="65"/>
      <c r="P252" s="76"/>
      <c r="Q252" s="112"/>
      <c r="T252" s="301"/>
      <c r="U252" s="301"/>
      <c r="V252" s="277"/>
      <c r="X252" s="65"/>
      <c r="Y252" s="65"/>
      <c r="AA252" s="322"/>
      <c r="AB252" s="331"/>
      <c r="AC252" s="331"/>
    </row>
    <row r="253" spans="4:29" customFormat="1">
      <c r="D253" s="30"/>
      <c r="I253" s="277"/>
      <c r="J253" s="277"/>
      <c r="K253" s="310"/>
      <c r="L253" s="389"/>
      <c r="M253" s="14"/>
      <c r="N253" s="65"/>
      <c r="O253" s="65"/>
      <c r="P253" s="76"/>
      <c r="Q253" s="112"/>
      <c r="T253" s="301"/>
      <c r="U253" s="301"/>
      <c r="V253" s="277"/>
      <c r="X253" s="65"/>
      <c r="Y253" s="65"/>
      <c r="AA253" s="322"/>
      <c r="AB253" s="331"/>
      <c r="AC253" s="331"/>
    </row>
    <row r="254" spans="4:29" customFormat="1">
      <c r="D254" s="30"/>
      <c r="I254" s="277"/>
      <c r="J254" s="277"/>
      <c r="K254" s="310"/>
      <c r="L254" s="389"/>
      <c r="M254" s="14"/>
      <c r="N254" s="65"/>
      <c r="O254" s="65"/>
      <c r="P254" s="76"/>
      <c r="Q254" s="112"/>
      <c r="T254" s="301"/>
      <c r="U254" s="301"/>
      <c r="V254" s="277"/>
      <c r="X254" s="65"/>
      <c r="Y254" s="65"/>
      <c r="AA254" s="322"/>
      <c r="AB254" s="331"/>
      <c r="AC254" s="331"/>
    </row>
    <row r="255" spans="4:29" customFormat="1">
      <c r="D255" s="30"/>
      <c r="I255" s="277"/>
      <c r="J255" s="277"/>
      <c r="K255" s="310"/>
      <c r="L255" s="389"/>
      <c r="M255" s="14"/>
      <c r="N255" s="65"/>
      <c r="O255" s="65"/>
      <c r="P255" s="76"/>
      <c r="Q255" s="112"/>
      <c r="T255" s="301"/>
      <c r="U255" s="301"/>
      <c r="V255" s="277"/>
      <c r="X255" s="65"/>
      <c r="Y255" s="65"/>
      <c r="AA255" s="322"/>
      <c r="AB255" s="331"/>
      <c r="AC255" s="331"/>
    </row>
    <row r="256" spans="4:29" customFormat="1">
      <c r="D256" s="30"/>
      <c r="I256" s="277"/>
      <c r="J256" s="277"/>
      <c r="K256" s="310"/>
      <c r="L256" s="389"/>
      <c r="M256" s="14"/>
      <c r="N256" s="65"/>
      <c r="O256" s="65"/>
      <c r="P256" s="76"/>
      <c r="Q256" s="112"/>
      <c r="T256" s="301"/>
      <c r="U256" s="301"/>
      <c r="V256" s="277"/>
      <c r="X256" s="65"/>
      <c r="Y256" s="65"/>
      <c r="AA256" s="322"/>
      <c r="AB256" s="331"/>
      <c r="AC256" s="331"/>
    </row>
    <row r="257" spans="4:29" customFormat="1">
      <c r="D257" s="30"/>
      <c r="I257" s="277"/>
      <c r="J257" s="277"/>
      <c r="K257" s="310"/>
      <c r="L257" s="389"/>
      <c r="M257" s="14"/>
      <c r="N257" s="65"/>
      <c r="O257" s="65"/>
      <c r="P257" s="76"/>
      <c r="Q257" s="112"/>
      <c r="T257" s="301"/>
      <c r="U257" s="301"/>
      <c r="V257" s="277"/>
      <c r="X257" s="65"/>
      <c r="Y257" s="65"/>
      <c r="AA257" s="322"/>
      <c r="AB257" s="331"/>
      <c r="AC257" s="331"/>
    </row>
    <row r="258" spans="4:29" customFormat="1">
      <c r="D258" s="30"/>
      <c r="I258" s="277"/>
      <c r="J258" s="277"/>
      <c r="K258" s="310"/>
      <c r="L258" s="389"/>
      <c r="M258" s="14"/>
      <c r="N258" s="65"/>
      <c r="O258" s="65"/>
      <c r="P258" s="76"/>
      <c r="Q258" s="112"/>
      <c r="T258" s="301"/>
      <c r="U258" s="301"/>
      <c r="V258" s="277"/>
      <c r="X258" s="65"/>
      <c r="Y258" s="65"/>
      <c r="AA258" s="322"/>
      <c r="AB258" s="331"/>
      <c r="AC258" s="331"/>
    </row>
    <row r="259" spans="4:29" customFormat="1">
      <c r="D259" s="30"/>
      <c r="I259" s="277"/>
      <c r="J259" s="277"/>
      <c r="K259" s="310"/>
      <c r="L259" s="389"/>
      <c r="M259" s="14"/>
      <c r="N259" s="65"/>
      <c r="O259" s="65"/>
      <c r="P259" s="76"/>
      <c r="Q259" s="112"/>
      <c r="T259" s="301"/>
      <c r="U259" s="301"/>
      <c r="V259" s="277"/>
      <c r="X259" s="65"/>
      <c r="Y259" s="65"/>
      <c r="AA259" s="322"/>
      <c r="AB259" s="331"/>
      <c r="AC259" s="331"/>
    </row>
    <row r="260" spans="4:29" customFormat="1">
      <c r="D260" s="30"/>
      <c r="I260" s="277"/>
      <c r="J260" s="277"/>
      <c r="K260" s="310"/>
      <c r="L260" s="389"/>
      <c r="M260" s="14"/>
      <c r="N260" s="65"/>
      <c r="O260" s="65"/>
      <c r="P260" s="76"/>
      <c r="Q260" s="112"/>
      <c r="T260" s="301"/>
      <c r="U260" s="301"/>
      <c r="V260" s="277"/>
      <c r="X260" s="65"/>
      <c r="Y260" s="65"/>
      <c r="AA260" s="322"/>
      <c r="AB260" s="331"/>
      <c r="AC260" s="331"/>
    </row>
    <row r="261" spans="4:29" customFormat="1">
      <c r="D261" s="30"/>
      <c r="I261" s="277"/>
      <c r="J261" s="277"/>
      <c r="K261" s="310"/>
      <c r="L261" s="389"/>
      <c r="M261" s="14"/>
      <c r="N261" s="65"/>
      <c r="O261" s="65"/>
      <c r="P261" s="76"/>
      <c r="Q261" s="112"/>
      <c r="T261" s="301"/>
      <c r="U261" s="301"/>
      <c r="V261" s="277"/>
      <c r="X261" s="65"/>
      <c r="Y261" s="65"/>
      <c r="AA261" s="322"/>
      <c r="AB261" s="331"/>
      <c r="AC261" s="331"/>
    </row>
    <row r="262" spans="4:29" customFormat="1">
      <c r="D262" s="30"/>
      <c r="I262" s="277"/>
      <c r="J262" s="277"/>
      <c r="K262" s="310"/>
      <c r="L262" s="389"/>
      <c r="M262" s="14"/>
      <c r="N262" s="65"/>
      <c r="O262" s="65"/>
      <c r="P262" s="76"/>
      <c r="Q262" s="112"/>
      <c r="T262" s="301"/>
      <c r="U262" s="301"/>
      <c r="V262" s="277"/>
      <c r="X262" s="65"/>
      <c r="Y262" s="65"/>
      <c r="AA262" s="322"/>
      <c r="AB262" s="331"/>
      <c r="AC262" s="331"/>
    </row>
    <row r="263" spans="4:29" customFormat="1">
      <c r="D263" s="30"/>
      <c r="I263" s="277"/>
      <c r="J263" s="277"/>
      <c r="K263" s="310"/>
      <c r="L263" s="389"/>
      <c r="M263" s="14"/>
      <c r="N263" s="65"/>
      <c r="O263" s="65"/>
      <c r="P263" s="76"/>
      <c r="Q263" s="112"/>
      <c r="T263" s="301"/>
      <c r="U263" s="301"/>
      <c r="V263" s="277"/>
      <c r="X263" s="65"/>
      <c r="Y263" s="65"/>
      <c r="AA263" s="322"/>
      <c r="AB263" s="331"/>
      <c r="AC263" s="331"/>
    </row>
    <row r="264" spans="4:29" customFormat="1">
      <c r="D264" s="30"/>
      <c r="I264" s="277"/>
      <c r="J264" s="277"/>
      <c r="K264" s="310"/>
      <c r="L264" s="389"/>
      <c r="M264" s="14"/>
      <c r="N264" s="65"/>
      <c r="O264" s="65"/>
      <c r="P264" s="76"/>
      <c r="Q264" s="112"/>
      <c r="T264" s="301"/>
      <c r="U264" s="301"/>
      <c r="V264" s="277"/>
      <c r="X264" s="65"/>
      <c r="Y264" s="65"/>
      <c r="AA264" s="322"/>
      <c r="AB264" s="331"/>
      <c r="AC264" s="331"/>
    </row>
    <row r="265" spans="4:29" customFormat="1">
      <c r="D265" s="30"/>
      <c r="I265" s="277"/>
      <c r="J265" s="277"/>
      <c r="K265" s="310"/>
      <c r="L265" s="389"/>
      <c r="M265" s="14"/>
      <c r="N265" s="65"/>
      <c r="O265" s="65"/>
      <c r="P265" s="76"/>
      <c r="Q265" s="112"/>
      <c r="T265" s="301"/>
      <c r="U265" s="301"/>
      <c r="V265" s="277"/>
      <c r="X265" s="65"/>
      <c r="Y265" s="65"/>
      <c r="AA265" s="322"/>
      <c r="AB265" s="331"/>
      <c r="AC265" s="331"/>
    </row>
    <row r="266" spans="4:29" customFormat="1">
      <c r="D266" s="30"/>
      <c r="I266" s="277"/>
      <c r="J266" s="277"/>
      <c r="K266" s="310"/>
      <c r="L266" s="389"/>
      <c r="M266" s="14"/>
      <c r="N266" s="65"/>
      <c r="O266" s="65"/>
      <c r="P266" s="76"/>
      <c r="Q266" s="112"/>
      <c r="T266" s="301"/>
      <c r="U266" s="301"/>
      <c r="V266" s="277"/>
      <c r="X266" s="65"/>
      <c r="Y266" s="65"/>
      <c r="AA266" s="322"/>
      <c r="AB266" s="331"/>
      <c r="AC266" s="331"/>
    </row>
    <row r="267" spans="4:29" customFormat="1">
      <c r="D267" s="30"/>
      <c r="I267" s="277"/>
      <c r="J267" s="277"/>
      <c r="K267" s="310"/>
      <c r="L267" s="389"/>
      <c r="M267" s="14"/>
      <c r="N267" s="65"/>
      <c r="O267" s="65"/>
      <c r="P267" s="76"/>
      <c r="Q267" s="112"/>
      <c r="T267" s="301"/>
      <c r="U267" s="301"/>
      <c r="V267" s="277"/>
      <c r="X267" s="65"/>
      <c r="Y267" s="65"/>
      <c r="AA267" s="322"/>
      <c r="AB267" s="331"/>
      <c r="AC267" s="331"/>
    </row>
    <row r="268" spans="4:29" customFormat="1">
      <c r="D268" s="30"/>
      <c r="I268" s="277"/>
      <c r="J268" s="277"/>
      <c r="K268" s="310"/>
      <c r="L268" s="389"/>
      <c r="M268" s="14"/>
      <c r="N268" s="65"/>
      <c r="O268" s="65"/>
      <c r="P268" s="76"/>
      <c r="Q268" s="112"/>
      <c r="T268" s="301"/>
      <c r="U268" s="301"/>
      <c r="V268" s="277"/>
      <c r="X268" s="65"/>
      <c r="Y268" s="65"/>
      <c r="AA268" s="322"/>
      <c r="AB268" s="331"/>
      <c r="AC268" s="331"/>
    </row>
    <row r="269" spans="4:29" customFormat="1">
      <c r="D269" s="30"/>
      <c r="I269" s="277"/>
      <c r="J269" s="277"/>
      <c r="K269" s="310"/>
      <c r="L269" s="389"/>
      <c r="M269" s="14"/>
      <c r="N269" s="65"/>
      <c r="O269" s="65"/>
      <c r="P269" s="76"/>
      <c r="Q269" s="112"/>
      <c r="T269" s="301"/>
      <c r="U269" s="301"/>
      <c r="V269" s="277"/>
      <c r="X269" s="65"/>
      <c r="Y269" s="65"/>
      <c r="AA269" s="322"/>
      <c r="AB269" s="331"/>
      <c r="AC269" s="331"/>
    </row>
    <row r="270" spans="4:29" customFormat="1">
      <c r="D270" s="30"/>
      <c r="I270" s="277"/>
      <c r="J270" s="277"/>
      <c r="K270" s="310"/>
      <c r="L270" s="389"/>
      <c r="M270" s="14"/>
      <c r="N270" s="65"/>
      <c r="O270" s="65"/>
      <c r="P270" s="76"/>
      <c r="Q270" s="112"/>
      <c r="T270" s="301"/>
      <c r="U270" s="301"/>
      <c r="V270" s="277"/>
      <c r="X270" s="65"/>
      <c r="Y270" s="65"/>
      <c r="AA270" s="322"/>
      <c r="AB270" s="331"/>
      <c r="AC270" s="331"/>
    </row>
    <row r="271" spans="4:29" customFormat="1">
      <c r="D271" s="30"/>
      <c r="I271" s="277"/>
      <c r="J271" s="277"/>
      <c r="K271" s="310"/>
      <c r="L271" s="389"/>
      <c r="M271" s="14"/>
      <c r="N271" s="65"/>
      <c r="O271" s="65"/>
      <c r="P271" s="76"/>
      <c r="Q271" s="112"/>
      <c r="T271" s="301"/>
      <c r="U271" s="301"/>
      <c r="V271" s="277"/>
      <c r="X271" s="65"/>
      <c r="Y271" s="65"/>
      <c r="AA271" s="322"/>
      <c r="AB271" s="331"/>
      <c r="AC271" s="331"/>
    </row>
    <row r="272" spans="4:29" customFormat="1">
      <c r="D272" s="30"/>
      <c r="I272" s="277"/>
      <c r="J272" s="277"/>
      <c r="K272" s="310"/>
      <c r="L272" s="389"/>
      <c r="M272" s="14"/>
      <c r="N272" s="65"/>
      <c r="O272" s="65"/>
      <c r="P272" s="76"/>
      <c r="Q272" s="112"/>
      <c r="T272" s="301"/>
      <c r="U272" s="301"/>
      <c r="V272" s="277"/>
      <c r="X272" s="65"/>
      <c r="Y272" s="65"/>
      <c r="AA272" s="322"/>
      <c r="AB272" s="331"/>
      <c r="AC272" s="331"/>
    </row>
    <row r="273" spans="4:29" customFormat="1">
      <c r="D273" s="30"/>
      <c r="I273" s="277"/>
      <c r="J273" s="277"/>
      <c r="K273" s="310"/>
      <c r="L273" s="389"/>
      <c r="M273" s="14"/>
      <c r="N273" s="65"/>
      <c r="O273" s="65"/>
      <c r="P273" s="76"/>
      <c r="Q273" s="112"/>
      <c r="T273" s="301"/>
      <c r="U273" s="301"/>
      <c r="V273" s="277"/>
      <c r="X273" s="65"/>
      <c r="Y273" s="65"/>
      <c r="AA273" s="322"/>
      <c r="AB273" s="331"/>
      <c r="AC273" s="331"/>
    </row>
    <row r="274" spans="4:29" customFormat="1">
      <c r="D274" s="30"/>
      <c r="I274" s="277"/>
      <c r="J274" s="277"/>
      <c r="K274" s="310"/>
      <c r="L274" s="389"/>
      <c r="M274" s="14"/>
      <c r="N274" s="65"/>
      <c r="O274" s="65"/>
      <c r="P274" s="76"/>
      <c r="Q274" s="112"/>
      <c r="T274" s="301"/>
      <c r="U274" s="301"/>
      <c r="V274" s="277"/>
      <c r="X274" s="65"/>
      <c r="Y274" s="65"/>
      <c r="AA274" s="322"/>
      <c r="AB274" s="331"/>
      <c r="AC274" s="331"/>
    </row>
    <row r="275" spans="4:29" customFormat="1">
      <c r="D275" s="30"/>
      <c r="I275" s="277"/>
      <c r="J275" s="277"/>
      <c r="K275" s="310"/>
      <c r="L275" s="389"/>
      <c r="M275" s="14"/>
      <c r="N275" s="65"/>
      <c r="O275" s="65"/>
      <c r="P275" s="76"/>
      <c r="Q275" s="112"/>
      <c r="T275" s="301"/>
      <c r="U275" s="301"/>
      <c r="V275" s="277"/>
      <c r="X275" s="65"/>
      <c r="Y275" s="65"/>
      <c r="AA275" s="322"/>
      <c r="AB275" s="331"/>
      <c r="AC275" s="331"/>
    </row>
    <row r="276" spans="4:29" customFormat="1">
      <c r="D276" s="30"/>
      <c r="I276" s="277"/>
      <c r="J276" s="277"/>
      <c r="K276" s="310"/>
      <c r="L276" s="389"/>
      <c r="M276" s="14"/>
      <c r="N276" s="65"/>
      <c r="O276" s="65"/>
      <c r="P276" s="76"/>
      <c r="Q276" s="112"/>
      <c r="T276" s="301"/>
      <c r="U276" s="301"/>
      <c r="V276" s="277"/>
      <c r="X276" s="65"/>
      <c r="Y276" s="65"/>
      <c r="AA276" s="322"/>
      <c r="AB276" s="331"/>
      <c r="AC276" s="331"/>
    </row>
    <row r="277" spans="4:29" customFormat="1">
      <c r="D277" s="30"/>
      <c r="I277" s="277"/>
      <c r="J277" s="277"/>
      <c r="K277" s="310"/>
      <c r="L277" s="389"/>
      <c r="M277" s="14"/>
      <c r="N277" s="65"/>
      <c r="O277" s="65"/>
      <c r="P277" s="76"/>
      <c r="Q277" s="112"/>
      <c r="T277" s="301"/>
      <c r="U277" s="301"/>
      <c r="V277" s="277"/>
      <c r="X277" s="65"/>
      <c r="Y277" s="65"/>
      <c r="AA277" s="322"/>
      <c r="AB277" s="331"/>
      <c r="AC277" s="331"/>
    </row>
    <row r="278" spans="4:29" customFormat="1">
      <c r="D278" s="30"/>
      <c r="I278" s="277"/>
      <c r="J278" s="277"/>
      <c r="K278" s="310"/>
      <c r="L278" s="389"/>
      <c r="M278" s="14"/>
      <c r="N278" s="65"/>
      <c r="O278" s="65"/>
      <c r="P278" s="76"/>
      <c r="Q278" s="112"/>
      <c r="T278" s="301"/>
      <c r="U278" s="301"/>
      <c r="V278" s="277"/>
      <c r="X278" s="65"/>
      <c r="Y278" s="65"/>
      <c r="AA278" s="322"/>
      <c r="AB278" s="331"/>
      <c r="AC278" s="331"/>
    </row>
    <row r="279" spans="4:29" customFormat="1">
      <c r="D279" s="30"/>
      <c r="I279" s="277"/>
      <c r="J279" s="277"/>
      <c r="K279" s="310"/>
      <c r="L279" s="389"/>
      <c r="M279" s="14"/>
      <c r="N279" s="65"/>
      <c r="O279" s="65"/>
      <c r="P279" s="76"/>
      <c r="Q279" s="112"/>
      <c r="T279" s="301"/>
      <c r="U279" s="301"/>
      <c r="V279" s="277"/>
      <c r="X279" s="65"/>
      <c r="Y279" s="65"/>
      <c r="AA279" s="322"/>
      <c r="AB279" s="331"/>
      <c r="AC279" s="331"/>
    </row>
    <row r="280" spans="4:29" customFormat="1">
      <c r="D280" s="30"/>
      <c r="I280" s="277"/>
      <c r="J280" s="277"/>
      <c r="K280" s="310"/>
      <c r="L280" s="389"/>
      <c r="M280" s="14"/>
      <c r="N280" s="65"/>
      <c r="O280" s="65"/>
      <c r="P280" s="76"/>
      <c r="Q280" s="112"/>
      <c r="T280" s="301"/>
      <c r="U280" s="301"/>
      <c r="V280" s="277"/>
      <c r="X280" s="65"/>
      <c r="Y280" s="65"/>
      <c r="AA280" s="322"/>
      <c r="AB280" s="331"/>
      <c r="AC280" s="331"/>
    </row>
    <row r="281" spans="4:29" customFormat="1">
      <c r="D281" s="30"/>
      <c r="I281" s="277"/>
      <c r="J281" s="277"/>
      <c r="K281" s="310"/>
      <c r="L281" s="389"/>
      <c r="M281" s="14"/>
      <c r="N281" s="65"/>
      <c r="O281" s="65"/>
      <c r="P281" s="76"/>
      <c r="Q281" s="112"/>
      <c r="T281" s="301"/>
      <c r="U281" s="301"/>
      <c r="V281" s="277"/>
      <c r="X281" s="65"/>
      <c r="Y281" s="65"/>
      <c r="AA281" s="322"/>
      <c r="AB281" s="331"/>
      <c r="AC281" s="331"/>
    </row>
    <row r="282" spans="4:29" customFormat="1">
      <c r="D282" s="30"/>
      <c r="I282" s="277"/>
      <c r="J282" s="277"/>
      <c r="K282" s="310"/>
      <c r="L282" s="389"/>
      <c r="M282" s="14"/>
      <c r="N282" s="65"/>
      <c r="O282" s="65"/>
      <c r="P282" s="76"/>
      <c r="Q282" s="112"/>
      <c r="T282" s="301"/>
      <c r="U282" s="301"/>
      <c r="V282" s="277"/>
      <c r="X282" s="65"/>
      <c r="Y282" s="65"/>
      <c r="AA282" s="322"/>
      <c r="AB282" s="331"/>
      <c r="AC282" s="331"/>
    </row>
    <row r="283" spans="4:29" customFormat="1">
      <c r="D283" s="30"/>
      <c r="I283" s="277"/>
      <c r="J283" s="277"/>
      <c r="K283" s="310"/>
      <c r="L283" s="389"/>
      <c r="M283" s="14"/>
      <c r="N283" s="65"/>
      <c r="O283" s="65"/>
      <c r="P283" s="76"/>
      <c r="Q283" s="112"/>
      <c r="T283" s="301"/>
      <c r="U283" s="301"/>
      <c r="V283" s="277"/>
      <c r="X283" s="65"/>
      <c r="Y283" s="65"/>
      <c r="AA283" s="322"/>
      <c r="AB283" s="331"/>
      <c r="AC283" s="331"/>
    </row>
    <row r="284" spans="4:29" customFormat="1">
      <c r="D284" s="30"/>
      <c r="I284" s="277"/>
      <c r="J284" s="277"/>
      <c r="K284" s="310"/>
      <c r="L284" s="389"/>
      <c r="M284" s="14"/>
      <c r="N284" s="65"/>
      <c r="O284" s="65"/>
      <c r="P284" s="76"/>
      <c r="Q284" s="112"/>
      <c r="T284" s="301"/>
      <c r="U284" s="301"/>
      <c r="V284" s="277"/>
      <c r="X284" s="65"/>
      <c r="Y284" s="65"/>
      <c r="AA284" s="322"/>
      <c r="AB284" s="331"/>
      <c r="AC284" s="331"/>
    </row>
    <row r="285" spans="4:29" customFormat="1">
      <c r="D285" s="30"/>
      <c r="I285" s="277"/>
      <c r="J285" s="277"/>
      <c r="K285" s="310"/>
      <c r="L285" s="389"/>
      <c r="M285" s="14"/>
      <c r="N285" s="65"/>
      <c r="O285" s="65"/>
      <c r="P285" s="76"/>
      <c r="Q285" s="112"/>
      <c r="T285" s="301"/>
      <c r="U285" s="301"/>
      <c r="V285" s="277"/>
      <c r="X285" s="65"/>
      <c r="Y285" s="65"/>
      <c r="AA285" s="322"/>
      <c r="AB285" s="331"/>
      <c r="AC285" s="331"/>
    </row>
    <row r="286" spans="4:29" customFormat="1">
      <c r="D286" s="30"/>
      <c r="I286" s="277"/>
      <c r="J286" s="277"/>
      <c r="K286" s="310"/>
      <c r="L286" s="389"/>
      <c r="M286" s="14"/>
      <c r="N286" s="65"/>
      <c r="O286" s="65"/>
      <c r="P286" s="76"/>
      <c r="Q286" s="112"/>
      <c r="T286" s="301"/>
      <c r="U286" s="301"/>
      <c r="V286" s="277"/>
      <c r="X286" s="65"/>
      <c r="Y286" s="65"/>
      <c r="AA286" s="322"/>
      <c r="AB286" s="331"/>
      <c r="AC286" s="331"/>
    </row>
    <row r="287" spans="4:29" customFormat="1">
      <c r="D287" s="30"/>
      <c r="I287" s="277"/>
      <c r="J287" s="277"/>
      <c r="K287" s="310"/>
      <c r="L287" s="389"/>
      <c r="M287" s="14"/>
      <c r="N287" s="65"/>
      <c r="O287" s="65"/>
      <c r="P287" s="76"/>
      <c r="Q287" s="112"/>
      <c r="T287" s="301"/>
      <c r="U287" s="301"/>
      <c r="V287" s="277"/>
      <c r="X287" s="65"/>
      <c r="Y287" s="65"/>
      <c r="AA287" s="322"/>
      <c r="AB287" s="331"/>
      <c r="AC287" s="331"/>
    </row>
    <row r="288" spans="4:29" customFormat="1">
      <c r="D288" s="30"/>
      <c r="I288" s="277"/>
      <c r="J288" s="277"/>
      <c r="K288" s="310"/>
      <c r="L288" s="389"/>
      <c r="M288" s="14"/>
      <c r="N288" s="65"/>
      <c r="O288" s="65"/>
      <c r="P288" s="76"/>
      <c r="Q288" s="112"/>
      <c r="T288" s="301"/>
      <c r="U288" s="301"/>
      <c r="V288" s="277"/>
      <c r="X288" s="65"/>
      <c r="Y288" s="65"/>
      <c r="AA288" s="322"/>
      <c r="AB288" s="331"/>
      <c r="AC288" s="331"/>
    </row>
    <row r="289" spans="4:29" customFormat="1">
      <c r="D289" s="30"/>
      <c r="I289" s="277"/>
      <c r="J289" s="277"/>
      <c r="K289" s="310"/>
      <c r="L289" s="389"/>
      <c r="M289" s="14"/>
      <c r="N289" s="65"/>
      <c r="O289" s="65"/>
      <c r="P289" s="76"/>
      <c r="Q289" s="112"/>
      <c r="T289" s="301"/>
      <c r="U289" s="301"/>
      <c r="V289" s="277"/>
      <c r="X289" s="65"/>
      <c r="Y289" s="65"/>
      <c r="AA289" s="322"/>
      <c r="AB289" s="331"/>
      <c r="AC289" s="331"/>
    </row>
    <row r="290" spans="4:29" customFormat="1">
      <c r="D290" s="30"/>
      <c r="I290" s="277"/>
      <c r="J290" s="277"/>
      <c r="K290" s="310"/>
      <c r="L290" s="389"/>
      <c r="M290" s="14"/>
      <c r="N290" s="65"/>
      <c r="O290" s="65"/>
      <c r="P290" s="76"/>
      <c r="Q290" s="112"/>
      <c r="T290" s="301"/>
      <c r="U290" s="301"/>
      <c r="V290" s="277"/>
      <c r="X290" s="65"/>
      <c r="Y290" s="65"/>
      <c r="AA290" s="322"/>
      <c r="AB290" s="331"/>
      <c r="AC290" s="331"/>
    </row>
    <row r="291" spans="4:29" customFormat="1">
      <c r="D291" s="30"/>
      <c r="I291" s="277"/>
      <c r="J291" s="277"/>
      <c r="K291" s="310"/>
      <c r="L291" s="389"/>
      <c r="M291" s="14"/>
      <c r="N291" s="65"/>
      <c r="O291" s="65"/>
      <c r="P291" s="76"/>
      <c r="Q291" s="112"/>
      <c r="T291" s="301"/>
      <c r="U291" s="301"/>
      <c r="V291" s="277"/>
      <c r="X291" s="65"/>
      <c r="Y291" s="65"/>
      <c r="AA291" s="322"/>
      <c r="AB291" s="331"/>
      <c r="AC291" s="331"/>
    </row>
    <row r="292" spans="4:29" customFormat="1">
      <c r="D292" s="30"/>
      <c r="I292" s="277"/>
      <c r="J292" s="277"/>
      <c r="K292" s="310"/>
      <c r="L292" s="389"/>
      <c r="M292" s="14"/>
      <c r="N292" s="65"/>
      <c r="O292" s="65"/>
      <c r="P292" s="76"/>
      <c r="Q292" s="112"/>
      <c r="T292" s="301"/>
      <c r="U292" s="301"/>
      <c r="V292" s="277"/>
      <c r="X292" s="65"/>
      <c r="Y292" s="65"/>
      <c r="AA292" s="322"/>
      <c r="AB292" s="331"/>
      <c r="AC292" s="331"/>
    </row>
    <row r="293" spans="4:29" customFormat="1">
      <c r="D293" s="30"/>
      <c r="I293" s="277"/>
      <c r="J293" s="277"/>
      <c r="K293" s="310"/>
      <c r="L293" s="389"/>
      <c r="M293" s="14"/>
      <c r="N293" s="65"/>
      <c r="O293" s="65"/>
      <c r="P293" s="76"/>
      <c r="Q293" s="112"/>
      <c r="T293" s="301"/>
      <c r="U293" s="301"/>
      <c r="V293" s="277"/>
      <c r="X293" s="65"/>
      <c r="Y293" s="65"/>
      <c r="AA293" s="322"/>
      <c r="AB293" s="331"/>
      <c r="AC293" s="331"/>
    </row>
    <row r="294" spans="4:29" customFormat="1">
      <c r="D294" s="30"/>
      <c r="I294" s="277"/>
      <c r="J294" s="277"/>
      <c r="K294" s="310"/>
      <c r="L294" s="389"/>
      <c r="M294" s="14"/>
      <c r="N294" s="65"/>
      <c r="O294" s="65"/>
      <c r="P294" s="76"/>
      <c r="Q294" s="112"/>
      <c r="T294" s="301"/>
      <c r="U294" s="301"/>
      <c r="V294" s="277"/>
      <c r="X294" s="65"/>
      <c r="Y294" s="65"/>
      <c r="AA294" s="322"/>
      <c r="AB294" s="331"/>
      <c r="AC294" s="331"/>
    </row>
    <row r="295" spans="4:29" customFormat="1">
      <c r="D295" s="30"/>
      <c r="I295" s="277"/>
      <c r="J295" s="277"/>
      <c r="K295" s="310"/>
      <c r="L295" s="389"/>
      <c r="M295" s="14"/>
      <c r="N295" s="65"/>
      <c r="O295" s="65"/>
      <c r="P295" s="76"/>
      <c r="Q295" s="112"/>
      <c r="T295" s="301"/>
      <c r="U295" s="301"/>
      <c r="V295" s="277"/>
      <c r="X295" s="65"/>
      <c r="Y295" s="65"/>
      <c r="AA295" s="322"/>
      <c r="AB295" s="331"/>
      <c r="AC295" s="331"/>
    </row>
    <row r="296" spans="4:29" customFormat="1">
      <c r="D296" s="30"/>
      <c r="I296" s="277"/>
      <c r="J296" s="277"/>
      <c r="K296" s="310"/>
      <c r="L296" s="389"/>
      <c r="M296" s="14"/>
      <c r="N296" s="65"/>
      <c r="O296" s="65"/>
      <c r="P296" s="76"/>
      <c r="Q296" s="112"/>
      <c r="T296" s="301"/>
      <c r="U296" s="301"/>
      <c r="V296" s="277"/>
      <c r="X296" s="65"/>
      <c r="Y296" s="65"/>
      <c r="AA296" s="322"/>
      <c r="AB296" s="331"/>
      <c r="AC296" s="331"/>
    </row>
    <row r="297" spans="4:29" customFormat="1">
      <c r="D297" s="30"/>
      <c r="I297" s="277"/>
      <c r="J297" s="277"/>
      <c r="K297" s="310"/>
      <c r="L297" s="389"/>
      <c r="M297" s="14"/>
      <c r="N297" s="65"/>
      <c r="O297" s="65"/>
      <c r="P297" s="76"/>
      <c r="Q297" s="112"/>
      <c r="T297" s="301"/>
      <c r="U297" s="301"/>
      <c r="V297" s="277"/>
      <c r="X297" s="65"/>
      <c r="Y297" s="65"/>
      <c r="AA297" s="322"/>
      <c r="AB297" s="331"/>
      <c r="AC297" s="331"/>
    </row>
    <row r="298" spans="4:29" customFormat="1">
      <c r="D298" s="30"/>
      <c r="I298" s="277"/>
      <c r="J298" s="277"/>
      <c r="K298" s="310"/>
      <c r="L298" s="389"/>
      <c r="M298" s="14"/>
      <c r="N298" s="65"/>
      <c r="O298" s="65"/>
      <c r="P298" s="76"/>
      <c r="Q298" s="112"/>
      <c r="T298" s="301"/>
      <c r="U298" s="301"/>
      <c r="V298" s="277"/>
      <c r="X298" s="65"/>
      <c r="Y298" s="65"/>
      <c r="AA298" s="322"/>
      <c r="AB298" s="331"/>
      <c r="AC298" s="331"/>
    </row>
    <row r="299" spans="4:29" customFormat="1">
      <c r="D299" s="30"/>
      <c r="I299" s="277"/>
      <c r="J299" s="277"/>
      <c r="K299" s="310"/>
      <c r="L299" s="389"/>
      <c r="M299" s="14"/>
      <c r="N299" s="65"/>
      <c r="O299" s="65"/>
      <c r="P299" s="76"/>
      <c r="Q299" s="112"/>
      <c r="T299" s="301"/>
      <c r="U299" s="301"/>
      <c r="V299" s="277"/>
      <c r="X299" s="65"/>
      <c r="Y299" s="65"/>
      <c r="AA299" s="322"/>
      <c r="AB299" s="331"/>
      <c r="AC299" s="331"/>
    </row>
    <row r="300" spans="4:29" customFormat="1">
      <c r="D300" s="30"/>
      <c r="I300" s="277"/>
      <c r="J300" s="277"/>
      <c r="K300" s="310"/>
      <c r="L300" s="389"/>
      <c r="M300" s="14"/>
      <c r="N300" s="65"/>
      <c r="O300" s="65"/>
      <c r="P300" s="76"/>
      <c r="Q300" s="112"/>
      <c r="T300" s="301"/>
      <c r="U300" s="301"/>
      <c r="V300" s="277"/>
      <c r="X300" s="65"/>
      <c r="Y300" s="65"/>
      <c r="AA300" s="322"/>
      <c r="AB300" s="331"/>
      <c r="AC300" s="331"/>
    </row>
    <row r="301" spans="4:29" customFormat="1">
      <c r="D301" s="30"/>
      <c r="I301" s="277"/>
      <c r="J301" s="277"/>
      <c r="K301" s="310"/>
      <c r="L301" s="389"/>
      <c r="M301" s="14"/>
      <c r="N301" s="65"/>
      <c r="O301" s="65"/>
      <c r="P301" s="76"/>
      <c r="Q301" s="112"/>
      <c r="T301" s="301"/>
      <c r="U301" s="301"/>
      <c r="V301" s="277"/>
      <c r="X301" s="65"/>
      <c r="Y301" s="65"/>
      <c r="AA301" s="322"/>
      <c r="AB301" s="331"/>
      <c r="AC301" s="331"/>
    </row>
    <row r="302" spans="4:29" customFormat="1">
      <c r="D302" s="30"/>
      <c r="I302" s="277"/>
      <c r="J302" s="277"/>
      <c r="K302" s="310"/>
      <c r="L302" s="389"/>
      <c r="M302" s="14"/>
      <c r="N302" s="65"/>
      <c r="O302" s="65"/>
      <c r="P302" s="76"/>
      <c r="Q302" s="112"/>
      <c r="T302" s="301"/>
      <c r="U302" s="301"/>
      <c r="V302" s="277"/>
      <c r="X302" s="65"/>
      <c r="Y302" s="65"/>
      <c r="AA302" s="322"/>
      <c r="AB302" s="331"/>
      <c r="AC302" s="331"/>
    </row>
    <row r="303" spans="4:29" customFormat="1">
      <c r="D303" s="30"/>
      <c r="I303" s="277"/>
      <c r="J303" s="277"/>
      <c r="K303" s="310"/>
      <c r="L303" s="389"/>
      <c r="M303" s="14"/>
      <c r="N303" s="65"/>
      <c r="O303" s="65"/>
      <c r="P303" s="76"/>
      <c r="Q303" s="112"/>
      <c r="T303" s="301"/>
      <c r="U303" s="301"/>
      <c r="V303" s="277"/>
      <c r="X303" s="65"/>
      <c r="Y303" s="65"/>
      <c r="AA303" s="322"/>
      <c r="AB303" s="331"/>
      <c r="AC303" s="331"/>
    </row>
    <row r="304" spans="4:29" customFormat="1">
      <c r="D304" s="30"/>
      <c r="I304" s="277"/>
      <c r="J304" s="277"/>
      <c r="K304" s="310"/>
      <c r="L304" s="389"/>
      <c r="M304" s="14"/>
      <c r="N304" s="65"/>
      <c r="O304" s="65"/>
      <c r="P304" s="76"/>
      <c r="Q304" s="112"/>
      <c r="T304" s="301"/>
      <c r="U304" s="301"/>
      <c r="V304" s="277"/>
      <c r="X304" s="65"/>
      <c r="Y304" s="65"/>
      <c r="AA304" s="322"/>
      <c r="AB304" s="331"/>
      <c r="AC304" s="331"/>
    </row>
    <row r="305" spans="4:29" customFormat="1">
      <c r="D305" s="30"/>
      <c r="I305" s="277"/>
      <c r="J305" s="277"/>
      <c r="K305" s="310"/>
      <c r="L305" s="389"/>
      <c r="M305" s="14"/>
      <c r="N305" s="65"/>
      <c r="O305" s="65"/>
      <c r="P305" s="76"/>
      <c r="Q305" s="112"/>
      <c r="T305" s="301"/>
      <c r="U305" s="301"/>
      <c r="V305" s="277"/>
      <c r="X305" s="65"/>
      <c r="Y305" s="65"/>
      <c r="AA305" s="322"/>
      <c r="AB305" s="331"/>
      <c r="AC305" s="331"/>
    </row>
    <row r="306" spans="4:29" customFormat="1">
      <c r="D306" s="30"/>
      <c r="I306" s="277"/>
      <c r="J306" s="277"/>
      <c r="K306" s="310"/>
      <c r="L306" s="389"/>
      <c r="M306" s="14"/>
      <c r="N306" s="65"/>
      <c r="O306" s="65"/>
      <c r="P306" s="76"/>
      <c r="Q306" s="112"/>
      <c r="T306" s="301"/>
      <c r="U306" s="301"/>
      <c r="V306" s="277"/>
      <c r="X306" s="65"/>
      <c r="Y306" s="65"/>
      <c r="AA306" s="322"/>
      <c r="AB306" s="331"/>
      <c r="AC306" s="331"/>
    </row>
    <row r="307" spans="4:29" customFormat="1">
      <c r="D307" s="30"/>
      <c r="I307" s="277"/>
      <c r="J307" s="277"/>
      <c r="K307" s="310"/>
      <c r="L307" s="389"/>
      <c r="M307" s="14"/>
      <c r="N307" s="65"/>
      <c r="O307" s="65"/>
      <c r="P307" s="76"/>
      <c r="Q307" s="112"/>
      <c r="T307" s="301"/>
      <c r="U307" s="301"/>
      <c r="V307" s="277"/>
      <c r="X307" s="65"/>
      <c r="Y307" s="65"/>
      <c r="AA307" s="322"/>
      <c r="AB307" s="331"/>
      <c r="AC307" s="331"/>
    </row>
    <row r="308" spans="4:29" customFormat="1">
      <c r="D308" s="30"/>
      <c r="I308" s="277"/>
      <c r="J308" s="277"/>
      <c r="K308" s="310"/>
      <c r="L308" s="389"/>
      <c r="M308" s="14"/>
      <c r="N308" s="65"/>
      <c r="O308" s="65"/>
      <c r="P308" s="76"/>
      <c r="Q308" s="112"/>
      <c r="T308" s="301"/>
      <c r="U308" s="301"/>
      <c r="V308" s="277"/>
      <c r="X308" s="65"/>
      <c r="Y308" s="65"/>
      <c r="AA308" s="322"/>
      <c r="AB308" s="331"/>
      <c r="AC308" s="331"/>
    </row>
    <row r="309" spans="4:29" customFormat="1">
      <c r="D309" s="30"/>
      <c r="I309" s="277"/>
      <c r="J309" s="277"/>
      <c r="K309" s="310"/>
      <c r="L309" s="389"/>
      <c r="M309" s="14"/>
      <c r="N309" s="65"/>
      <c r="O309" s="65"/>
      <c r="P309" s="76"/>
      <c r="Q309" s="112"/>
      <c r="T309" s="301"/>
      <c r="U309" s="301"/>
      <c r="V309" s="277"/>
      <c r="X309" s="65"/>
      <c r="Y309" s="65"/>
      <c r="AA309" s="322"/>
      <c r="AB309" s="331"/>
      <c r="AC309" s="331"/>
    </row>
    <row r="310" spans="4:29" customFormat="1">
      <c r="D310" s="30"/>
      <c r="I310" s="277"/>
      <c r="J310" s="277"/>
      <c r="K310" s="310"/>
      <c r="L310" s="389"/>
      <c r="M310" s="14"/>
      <c r="N310" s="65"/>
      <c r="O310" s="65"/>
      <c r="P310" s="76"/>
      <c r="Q310" s="112"/>
      <c r="T310" s="301"/>
      <c r="U310" s="301"/>
      <c r="V310" s="277"/>
      <c r="X310" s="65"/>
      <c r="Y310" s="65"/>
      <c r="AA310" s="322"/>
      <c r="AB310" s="331"/>
      <c r="AC310" s="331"/>
    </row>
    <row r="311" spans="4:29" customFormat="1">
      <c r="D311" s="30"/>
      <c r="I311" s="277"/>
      <c r="J311" s="277"/>
      <c r="K311" s="310"/>
      <c r="L311" s="389"/>
      <c r="M311" s="14"/>
      <c r="N311" s="65"/>
      <c r="O311" s="65"/>
      <c r="P311" s="76"/>
      <c r="Q311" s="112"/>
      <c r="T311" s="301"/>
      <c r="U311" s="301"/>
      <c r="V311" s="277"/>
      <c r="X311" s="65"/>
      <c r="Y311" s="65"/>
      <c r="AA311" s="322"/>
      <c r="AB311" s="331"/>
      <c r="AC311" s="331"/>
    </row>
    <row r="312" spans="4:29" customFormat="1">
      <c r="D312" s="30"/>
      <c r="I312" s="277"/>
      <c r="J312" s="277"/>
      <c r="K312" s="310"/>
      <c r="L312" s="389"/>
      <c r="M312" s="14"/>
      <c r="N312" s="65"/>
      <c r="O312" s="65"/>
      <c r="P312" s="76"/>
      <c r="Q312" s="112"/>
      <c r="T312" s="301"/>
      <c r="U312" s="301"/>
      <c r="V312" s="277"/>
      <c r="X312" s="65"/>
      <c r="Y312" s="65"/>
      <c r="AA312" s="322"/>
      <c r="AB312" s="331"/>
      <c r="AC312" s="331"/>
    </row>
    <row r="313" spans="4:29" customFormat="1">
      <c r="D313" s="30"/>
      <c r="I313" s="277"/>
      <c r="J313" s="277"/>
      <c r="K313" s="310"/>
      <c r="L313" s="389"/>
      <c r="M313" s="14"/>
      <c r="N313" s="65"/>
      <c r="O313" s="65"/>
      <c r="P313" s="76"/>
      <c r="Q313" s="112"/>
      <c r="T313" s="301"/>
      <c r="U313" s="301"/>
      <c r="V313" s="277"/>
      <c r="X313" s="65"/>
      <c r="Y313" s="65"/>
      <c r="AA313" s="322"/>
      <c r="AB313" s="331"/>
      <c r="AC313" s="331"/>
    </row>
    <row r="314" spans="4:29" customFormat="1">
      <c r="D314" s="30"/>
      <c r="I314" s="277"/>
      <c r="J314" s="277"/>
      <c r="K314" s="310"/>
      <c r="L314" s="389"/>
      <c r="M314" s="14"/>
      <c r="N314" s="65"/>
      <c r="O314" s="65"/>
      <c r="P314" s="76"/>
      <c r="Q314" s="112"/>
      <c r="T314" s="301"/>
      <c r="U314" s="301"/>
      <c r="V314" s="277"/>
      <c r="X314" s="65"/>
      <c r="Y314" s="65"/>
      <c r="AA314" s="322"/>
      <c r="AB314" s="331"/>
      <c r="AC314" s="331"/>
    </row>
    <row r="315" spans="4:29" customFormat="1">
      <c r="D315" s="30"/>
      <c r="I315" s="277"/>
      <c r="J315" s="277"/>
      <c r="K315" s="310"/>
      <c r="L315" s="389"/>
      <c r="M315" s="14"/>
      <c r="N315" s="65"/>
      <c r="O315" s="65"/>
      <c r="P315" s="76"/>
      <c r="Q315" s="112"/>
      <c r="T315" s="301"/>
      <c r="U315" s="301"/>
      <c r="V315" s="277"/>
      <c r="X315" s="65"/>
      <c r="Y315" s="65"/>
      <c r="AA315" s="322"/>
      <c r="AB315" s="331"/>
      <c r="AC315" s="331"/>
    </row>
    <row r="316" spans="4:29" customFormat="1">
      <c r="D316" s="30"/>
      <c r="I316" s="277"/>
      <c r="J316" s="277"/>
      <c r="K316" s="310"/>
      <c r="L316" s="389"/>
      <c r="M316" s="14"/>
      <c r="N316" s="65"/>
      <c r="O316" s="65"/>
      <c r="P316" s="76"/>
      <c r="Q316" s="112"/>
      <c r="T316" s="301"/>
      <c r="U316" s="301"/>
      <c r="V316" s="277"/>
      <c r="X316" s="65"/>
      <c r="Y316" s="65"/>
      <c r="AA316" s="322"/>
      <c r="AB316" s="331"/>
      <c r="AC316" s="331"/>
    </row>
    <row r="317" spans="4:29" customFormat="1">
      <c r="D317" s="30"/>
      <c r="I317" s="277"/>
      <c r="J317" s="277"/>
      <c r="K317" s="310"/>
      <c r="L317" s="389"/>
      <c r="M317" s="14"/>
      <c r="N317" s="65"/>
      <c r="O317" s="65"/>
      <c r="P317" s="76"/>
      <c r="Q317" s="112"/>
      <c r="T317" s="301"/>
      <c r="U317" s="301"/>
      <c r="V317" s="277"/>
      <c r="X317" s="65"/>
      <c r="Y317" s="65"/>
      <c r="AA317" s="322"/>
      <c r="AB317" s="331"/>
      <c r="AC317" s="331"/>
    </row>
    <row r="318" spans="4:29" customFormat="1">
      <c r="D318" s="30"/>
      <c r="I318" s="277"/>
      <c r="J318" s="277"/>
      <c r="K318" s="310"/>
      <c r="L318" s="389"/>
      <c r="M318" s="14"/>
      <c r="N318" s="65"/>
      <c r="O318" s="65"/>
      <c r="P318" s="76"/>
      <c r="Q318" s="112"/>
      <c r="T318" s="301"/>
      <c r="U318" s="301"/>
      <c r="V318" s="277"/>
      <c r="X318" s="65"/>
      <c r="Y318" s="65"/>
      <c r="AA318" s="322"/>
      <c r="AB318" s="331"/>
      <c r="AC318" s="331"/>
    </row>
    <row r="319" spans="4:29" customFormat="1">
      <c r="D319" s="30"/>
      <c r="I319" s="277"/>
      <c r="J319" s="277"/>
      <c r="K319" s="310"/>
      <c r="L319" s="389"/>
      <c r="M319" s="14"/>
      <c r="N319" s="65"/>
      <c r="O319" s="65"/>
      <c r="P319" s="76"/>
      <c r="Q319" s="112"/>
      <c r="T319" s="301"/>
      <c r="U319" s="301"/>
      <c r="V319" s="277"/>
      <c r="X319" s="65"/>
      <c r="Y319" s="65"/>
      <c r="AA319" s="322"/>
      <c r="AB319" s="331"/>
      <c r="AC319" s="331"/>
    </row>
    <row r="320" spans="4:29" customFormat="1">
      <c r="D320" s="30"/>
      <c r="I320" s="277"/>
      <c r="J320" s="277"/>
      <c r="K320" s="310"/>
      <c r="L320" s="389"/>
      <c r="M320" s="14"/>
      <c r="N320" s="65"/>
      <c r="O320" s="65"/>
      <c r="P320" s="76"/>
      <c r="Q320" s="112"/>
      <c r="T320" s="301"/>
      <c r="U320" s="301"/>
      <c r="V320" s="277"/>
      <c r="X320" s="65"/>
      <c r="Y320" s="65"/>
      <c r="AA320" s="322"/>
      <c r="AB320" s="331"/>
      <c r="AC320" s="331"/>
    </row>
    <row r="321" spans="4:29" customFormat="1">
      <c r="D321" s="30"/>
      <c r="I321" s="277"/>
      <c r="J321" s="277"/>
      <c r="K321" s="310"/>
      <c r="L321" s="389"/>
      <c r="M321" s="14"/>
      <c r="N321" s="65"/>
      <c r="O321" s="65"/>
      <c r="P321" s="76"/>
      <c r="Q321" s="112"/>
      <c r="T321" s="301"/>
      <c r="U321" s="301"/>
      <c r="V321" s="277"/>
      <c r="X321" s="65"/>
      <c r="Y321" s="65"/>
      <c r="AA321" s="322"/>
      <c r="AB321" s="331"/>
      <c r="AC321" s="331"/>
    </row>
    <row r="322" spans="4:29" customFormat="1">
      <c r="D322" s="30"/>
      <c r="I322" s="277"/>
      <c r="J322" s="277"/>
      <c r="K322" s="310"/>
      <c r="L322" s="389"/>
      <c r="M322" s="14"/>
      <c r="N322" s="65"/>
      <c r="O322" s="65"/>
      <c r="P322" s="76"/>
      <c r="Q322" s="112"/>
      <c r="T322" s="301"/>
      <c r="U322" s="301"/>
      <c r="V322" s="277"/>
      <c r="X322" s="65"/>
      <c r="Y322" s="65"/>
      <c r="AA322" s="322"/>
      <c r="AB322" s="331"/>
      <c r="AC322" s="331"/>
    </row>
    <row r="323" spans="4:29" customFormat="1">
      <c r="D323" s="30"/>
      <c r="I323" s="277"/>
      <c r="J323" s="277"/>
      <c r="K323" s="310"/>
      <c r="L323" s="389"/>
      <c r="M323" s="14"/>
      <c r="N323" s="65"/>
      <c r="O323" s="65"/>
      <c r="P323" s="76"/>
      <c r="Q323" s="112"/>
      <c r="T323" s="301"/>
      <c r="U323" s="301"/>
      <c r="V323" s="277"/>
      <c r="X323" s="65"/>
      <c r="Y323" s="65"/>
      <c r="AA323" s="322"/>
      <c r="AB323" s="331"/>
      <c r="AC323" s="331"/>
    </row>
    <row r="324" spans="4:29" customFormat="1">
      <c r="D324" s="30"/>
      <c r="I324" s="277"/>
      <c r="J324" s="277"/>
      <c r="K324" s="310"/>
      <c r="L324" s="389"/>
      <c r="M324" s="14"/>
      <c r="N324" s="65"/>
      <c r="O324" s="65"/>
      <c r="P324" s="76"/>
      <c r="Q324" s="112"/>
      <c r="T324" s="301"/>
      <c r="U324" s="301"/>
      <c r="V324" s="277"/>
      <c r="X324" s="65"/>
      <c r="Y324" s="65"/>
      <c r="AA324" s="322"/>
      <c r="AB324" s="331"/>
      <c r="AC324" s="331"/>
    </row>
    <row r="325" spans="4:29" customFormat="1">
      <c r="D325" s="30"/>
      <c r="I325" s="277"/>
      <c r="J325" s="277"/>
      <c r="K325" s="310"/>
      <c r="L325" s="389"/>
      <c r="M325" s="14"/>
      <c r="N325" s="65"/>
      <c r="O325" s="65"/>
      <c r="P325" s="76"/>
      <c r="Q325" s="112"/>
      <c r="T325" s="301"/>
      <c r="U325" s="301"/>
      <c r="V325" s="277"/>
      <c r="X325" s="65"/>
      <c r="Y325" s="65"/>
      <c r="AA325" s="322"/>
      <c r="AB325" s="331"/>
      <c r="AC325" s="331"/>
    </row>
    <row r="326" spans="4:29" customFormat="1">
      <c r="D326" s="30"/>
      <c r="I326" s="277"/>
      <c r="J326" s="277"/>
      <c r="K326" s="310"/>
      <c r="L326" s="389"/>
      <c r="M326" s="14"/>
      <c r="N326" s="65"/>
      <c r="O326" s="65"/>
      <c r="P326" s="76"/>
      <c r="Q326" s="112"/>
      <c r="T326" s="301"/>
      <c r="U326" s="301"/>
      <c r="V326" s="277"/>
      <c r="X326" s="65"/>
      <c r="Y326" s="65"/>
      <c r="AA326" s="322"/>
      <c r="AB326" s="331"/>
      <c r="AC326" s="331"/>
    </row>
    <row r="327" spans="4:29" customFormat="1">
      <c r="D327" s="30"/>
      <c r="I327" s="277"/>
      <c r="J327" s="277"/>
      <c r="K327" s="310"/>
      <c r="L327" s="389"/>
      <c r="M327" s="14"/>
      <c r="N327" s="65"/>
      <c r="O327" s="65"/>
      <c r="P327" s="76"/>
      <c r="Q327" s="112"/>
      <c r="T327" s="301"/>
      <c r="U327" s="301"/>
      <c r="V327" s="277"/>
      <c r="X327" s="65"/>
      <c r="Y327" s="65"/>
      <c r="AA327" s="322"/>
      <c r="AB327" s="331"/>
      <c r="AC327" s="331"/>
    </row>
    <row r="328" spans="4:29" customFormat="1">
      <c r="D328" s="30"/>
      <c r="I328" s="277"/>
      <c r="J328" s="277"/>
      <c r="K328" s="310"/>
      <c r="L328" s="389"/>
      <c r="M328" s="14"/>
      <c r="N328" s="65"/>
      <c r="O328" s="65"/>
      <c r="P328" s="76"/>
      <c r="Q328" s="112"/>
      <c r="T328" s="301"/>
      <c r="U328" s="301"/>
      <c r="V328" s="277"/>
      <c r="X328" s="65"/>
      <c r="Y328" s="65"/>
      <c r="AA328" s="322"/>
      <c r="AB328" s="331"/>
      <c r="AC328" s="331"/>
    </row>
    <row r="329" spans="4:29" customFormat="1">
      <c r="D329" s="30"/>
      <c r="I329" s="277"/>
      <c r="J329" s="277"/>
      <c r="K329" s="310"/>
      <c r="L329" s="389"/>
      <c r="M329" s="14"/>
      <c r="N329" s="65"/>
      <c r="O329" s="65"/>
      <c r="P329" s="76"/>
      <c r="Q329" s="112"/>
      <c r="T329" s="301"/>
      <c r="U329" s="301"/>
      <c r="V329" s="277"/>
      <c r="X329" s="65"/>
      <c r="Y329" s="65"/>
      <c r="AA329" s="322"/>
      <c r="AB329" s="331"/>
      <c r="AC329" s="331"/>
    </row>
    <row r="330" spans="4:29" customFormat="1">
      <c r="D330" s="30"/>
      <c r="I330" s="277"/>
      <c r="J330" s="277"/>
      <c r="K330" s="310"/>
      <c r="L330" s="389"/>
      <c r="M330" s="14"/>
      <c r="N330" s="65"/>
      <c r="O330" s="65"/>
      <c r="P330" s="76"/>
      <c r="Q330" s="112"/>
      <c r="T330" s="301"/>
      <c r="U330" s="301"/>
      <c r="V330" s="277"/>
      <c r="X330" s="65"/>
      <c r="Y330" s="65"/>
      <c r="AA330" s="322"/>
      <c r="AB330" s="331"/>
      <c r="AC330" s="331"/>
    </row>
    <row r="331" spans="4:29" customFormat="1">
      <c r="D331" s="30"/>
      <c r="I331" s="277"/>
      <c r="J331" s="277"/>
      <c r="K331" s="310"/>
      <c r="L331" s="389"/>
      <c r="M331" s="14"/>
      <c r="N331" s="65"/>
      <c r="O331" s="65"/>
      <c r="P331" s="76"/>
      <c r="Q331" s="112"/>
      <c r="T331" s="301"/>
      <c r="U331" s="301"/>
      <c r="V331" s="277"/>
      <c r="X331" s="65"/>
      <c r="Y331" s="65"/>
      <c r="AA331" s="322"/>
      <c r="AB331" s="331"/>
      <c r="AC331" s="331"/>
    </row>
    <row r="332" spans="4:29" customFormat="1">
      <c r="D332" s="30"/>
      <c r="I332" s="277"/>
      <c r="J332" s="277"/>
      <c r="K332" s="310"/>
      <c r="L332" s="389"/>
      <c r="M332" s="14"/>
      <c r="N332" s="65"/>
      <c r="O332" s="65"/>
      <c r="P332" s="76"/>
      <c r="Q332" s="112"/>
      <c r="T332" s="301"/>
      <c r="U332" s="301"/>
      <c r="V332" s="277"/>
      <c r="X332" s="65"/>
      <c r="Y332" s="65"/>
      <c r="AA332" s="322"/>
      <c r="AB332" s="331"/>
      <c r="AC332" s="331"/>
    </row>
    <row r="333" spans="4:29" customFormat="1">
      <c r="D333" s="30"/>
      <c r="I333" s="277"/>
      <c r="J333" s="277"/>
      <c r="K333" s="310"/>
      <c r="L333" s="389"/>
      <c r="M333" s="14"/>
      <c r="N333" s="65"/>
      <c r="O333" s="65"/>
      <c r="P333" s="76"/>
      <c r="Q333" s="112"/>
      <c r="T333" s="301"/>
      <c r="U333" s="301"/>
      <c r="V333" s="277"/>
      <c r="X333" s="65"/>
      <c r="Y333" s="65"/>
      <c r="AA333" s="322"/>
      <c r="AB333" s="331"/>
      <c r="AC333" s="331"/>
    </row>
    <row r="334" spans="4:29" customFormat="1">
      <c r="D334" s="30"/>
      <c r="I334" s="277"/>
      <c r="J334" s="277"/>
      <c r="K334" s="310"/>
      <c r="L334" s="389"/>
      <c r="M334" s="14"/>
      <c r="N334" s="65"/>
      <c r="O334" s="65"/>
      <c r="P334" s="76"/>
      <c r="Q334" s="112"/>
      <c r="T334" s="301"/>
      <c r="U334" s="301"/>
      <c r="V334" s="277"/>
      <c r="X334" s="65"/>
      <c r="Y334" s="65"/>
      <c r="AA334" s="322"/>
      <c r="AB334" s="331"/>
      <c r="AC334" s="331"/>
    </row>
    <row r="335" spans="4:29" customFormat="1">
      <c r="D335" s="30"/>
      <c r="I335" s="277"/>
      <c r="J335" s="277"/>
      <c r="K335" s="310"/>
      <c r="L335" s="389"/>
      <c r="M335" s="14"/>
      <c r="N335" s="65"/>
      <c r="O335" s="65"/>
      <c r="P335" s="76"/>
      <c r="Q335" s="112"/>
      <c r="T335" s="301"/>
      <c r="U335" s="301"/>
      <c r="V335" s="277"/>
      <c r="X335" s="65"/>
      <c r="Y335" s="65"/>
      <c r="AA335" s="322"/>
      <c r="AB335" s="331"/>
      <c r="AC335" s="331"/>
    </row>
    <row r="336" spans="4:29" customFormat="1">
      <c r="D336" s="30"/>
      <c r="I336" s="277"/>
      <c r="J336" s="277"/>
      <c r="K336" s="310"/>
      <c r="L336" s="389"/>
      <c r="M336" s="14"/>
      <c r="N336" s="65"/>
      <c r="O336" s="65"/>
      <c r="P336" s="76"/>
      <c r="Q336" s="112"/>
      <c r="T336" s="301"/>
      <c r="U336" s="301"/>
      <c r="V336" s="277"/>
      <c r="X336" s="65"/>
      <c r="Y336" s="65"/>
      <c r="AA336" s="322"/>
      <c r="AB336" s="331"/>
      <c r="AC336" s="331"/>
    </row>
    <row r="337" spans="4:29" customFormat="1">
      <c r="D337" s="30"/>
      <c r="I337" s="277"/>
      <c r="J337" s="277"/>
      <c r="K337" s="310"/>
      <c r="L337" s="389"/>
      <c r="M337" s="14"/>
      <c r="N337" s="65"/>
      <c r="O337" s="65"/>
      <c r="P337" s="76"/>
      <c r="Q337" s="112"/>
      <c r="T337" s="301"/>
      <c r="U337" s="301"/>
      <c r="V337" s="277"/>
      <c r="X337" s="65"/>
      <c r="Y337" s="65"/>
      <c r="AA337" s="322"/>
      <c r="AB337" s="331"/>
      <c r="AC337" s="331"/>
    </row>
    <row r="338" spans="4:29" customFormat="1">
      <c r="D338" s="30"/>
      <c r="I338" s="277"/>
      <c r="J338" s="277"/>
      <c r="K338" s="310"/>
      <c r="L338" s="389"/>
      <c r="M338" s="14"/>
      <c r="N338" s="65"/>
      <c r="O338" s="65"/>
      <c r="P338" s="76"/>
      <c r="Q338" s="112"/>
      <c r="T338" s="301"/>
      <c r="U338" s="301"/>
      <c r="V338" s="277"/>
      <c r="X338" s="65"/>
      <c r="Y338" s="65"/>
      <c r="AA338" s="322"/>
      <c r="AB338" s="331"/>
      <c r="AC338" s="331"/>
    </row>
    <row r="339" spans="4:29" customFormat="1">
      <c r="D339" s="30"/>
      <c r="I339" s="277"/>
      <c r="J339" s="277"/>
      <c r="K339" s="310"/>
      <c r="L339" s="389"/>
      <c r="M339" s="14"/>
      <c r="N339" s="65"/>
      <c r="O339" s="65"/>
      <c r="P339" s="76"/>
      <c r="Q339" s="112"/>
      <c r="T339" s="301"/>
      <c r="U339" s="301"/>
      <c r="V339" s="277"/>
      <c r="X339" s="65"/>
      <c r="Y339" s="65"/>
      <c r="AA339" s="322"/>
      <c r="AB339" s="331"/>
      <c r="AC339" s="331"/>
    </row>
    <row r="340" spans="4:29" customFormat="1">
      <c r="D340" s="30"/>
      <c r="I340" s="277"/>
      <c r="J340" s="277"/>
      <c r="K340" s="310"/>
      <c r="L340" s="389"/>
      <c r="M340" s="14"/>
      <c r="N340" s="65"/>
      <c r="O340" s="65"/>
      <c r="P340" s="76"/>
      <c r="Q340" s="112"/>
      <c r="T340" s="301"/>
      <c r="U340" s="301"/>
      <c r="V340" s="277"/>
      <c r="X340" s="65"/>
      <c r="Y340" s="65"/>
      <c r="AA340" s="322"/>
      <c r="AB340" s="331"/>
      <c r="AC340" s="331"/>
    </row>
    <row r="341" spans="4:29" customFormat="1">
      <c r="D341" s="30"/>
      <c r="I341" s="277"/>
      <c r="J341" s="277"/>
      <c r="K341" s="310"/>
      <c r="L341" s="389"/>
      <c r="M341" s="14"/>
      <c r="N341" s="65"/>
      <c r="O341" s="65"/>
      <c r="P341" s="76"/>
      <c r="Q341" s="112"/>
      <c r="T341" s="301"/>
      <c r="U341" s="301"/>
      <c r="V341" s="277"/>
      <c r="X341" s="65"/>
      <c r="Y341" s="65"/>
      <c r="AA341" s="322"/>
      <c r="AB341" s="331"/>
      <c r="AC341" s="331"/>
    </row>
    <row r="342" spans="4:29" customFormat="1">
      <c r="D342" s="30"/>
      <c r="I342" s="277"/>
      <c r="J342" s="277"/>
      <c r="K342" s="310"/>
      <c r="L342" s="389"/>
      <c r="M342" s="14"/>
      <c r="N342" s="65"/>
      <c r="O342" s="65"/>
      <c r="P342" s="76"/>
      <c r="Q342" s="112"/>
      <c r="T342" s="301"/>
      <c r="U342" s="301"/>
      <c r="V342" s="277"/>
      <c r="X342" s="65"/>
      <c r="Y342" s="65"/>
      <c r="AA342" s="322"/>
      <c r="AB342" s="331"/>
      <c r="AC342" s="331"/>
    </row>
    <row r="343" spans="4:29" customFormat="1">
      <c r="D343" s="30"/>
      <c r="I343" s="277"/>
      <c r="J343" s="277"/>
      <c r="K343" s="310"/>
      <c r="L343" s="389"/>
      <c r="M343" s="14"/>
      <c r="N343" s="65"/>
      <c r="O343" s="65"/>
      <c r="P343" s="76"/>
      <c r="Q343" s="112"/>
      <c r="T343" s="301"/>
      <c r="U343" s="301"/>
      <c r="V343" s="277"/>
      <c r="X343" s="65"/>
      <c r="Y343" s="65"/>
      <c r="AA343" s="322"/>
      <c r="AB343" s="331"/>
      <c r="AC343" s="331"/>
    </row>
    <row r="344" spans="4:29" customFormat="1">
      <c r="D344" s="30"/>
      <c r="I344" s="277"/>
      <c r="J344" s="277"/>
      <c r="K344" s="310"/>
      <c r="L344" s="389"/>
      <c r="M344" s="14"/>
      <c r="N344" s="65"/>
      <c r="O344" s="65"/>
      <c r="P344" s="76"/>
      <c r="Q344" s="112"/>
      <c r="T344" s="301"/>
      <c r="U344" s="301"/>
      <c r="V344" s="277"/>
      <c r="X344" s="65"/>
      <c r="Y344" s="65"/>
      <c r="AA344" s="322"/>
      <c r="AB344" s="331"/>
      <c r="AC344" s="331"/>
    </row>
    <row r="345" spans="4:29" customFormat="1">
      <c r="D345" s="30"/>
      <c r="I345" s="277"/>
      <c r="J345" s="277"/>
      <c r="K345" s="310"/>
      <c r="L345" s="389"/>
      <c r="M345" s="14"/>
      <c r="N345" s="65"/>
      <c r="O345" s="65"/>
      <c r="P345" s="76"/>
      <c r="Q345" s="112"/>
      <c r="T345" s="301"/>
      <c r="U345" s="301"/>
      <c r="V345" s="277"/>
      <c r="X345" s="65"/>
      <c r="Y345" s="65"/>
      <c r="AA345" s="322"/>
      <c r="AB345" s="331"/>
      <c r="AC345" s="331"/>
    </row>
    <row r="346" spans="4:29" customFormat="1">
      <c r="D346" s="30"/>
      <c r="I346" s="277"/>
      <c r="J346" s="277"/>
      <c r="K346" s="310"/>
      <c r="L346" s="389"/>
      <c r="M346" s="14"/>
      <c r="N346" s="65"/>
      <c r="O346" s="65"/>
      <c r="P346" s="76"/>
      <c r="Q346" s="112"/>
      <c r="T346" s="301"/>
      <c r="U346" s="301"/>
      <c r="V346" s="277"/>
      <c r="X346" s="65"/>
      <c r="Y346" s="65"/>
      <c r="AA346" s="322"/>
      <c r="AB346" s="331"/>
      <c r="AC346" s="331"/>
    </row>
    <row r="347" spans="4:29" customFormat="1">
      <c r="D347" s="30"/>
      <c r="I347" s="277"/>
      <c r="J347" s="277"/>
      <c r="K347" s="310"/>
      <c r="L347" s="389"/>
      <c r="M347" s="14"/>
      <c r="N347" s="65"/>
      <c r="O347" s="65"/>
      <c r="P347" s="76"/>
      <c r="Q347" s="112"/>
      <c r="T347" s="301"/>
      <c r="U347" s="301"/>
      <c r="V347" s="277"/>
      <c r="X347" s="65"/>
      <c r="Y347" s="65"/>
      <c r="AA347" s="322"/>
      <c r="AB347" s="331"/>
      <c r="AC347" s="331"/>
    </row>
    <row r="348" spans="4:29" customFormat="1">
      <c r="D348" s="30"/>
      <c r="I348" s="277"/>
      <c r="J348" s="277"/>
      <c r="K348" s="310"/>
      <c r="L348" s="389"/>
      <c r="M348" s="14"/>
      <c r="N348" s="65"/>
      <c r="O348" s="65"/>
      <c r="P348" s="76"/>
      <c r="Q348" s="112"/>
      <c r="T348" s="301"/>
      <c r="U348" s="301"/>
      <c r="V348" s="277"/>
      <c r="X348" s="65"/>
      <c r="Y348" s="65"/>
      <c r="AA348" s="322"/>
      <c r="AB348" s="331"/>
      <c r="AC348" s="331"/>
    </row>
    <row r="349" spans="4:29" customFormat="1">
      <c r="D349" s="30"/>
      <c r="I349" s="277"/>
      <c r="J349" s="277"/>
      <c r="K349" s="310"/>
      <c r="L349" s="389"/>
      <c r="M349" s="14"/>
      <c r="N349" s="65"/>
      <c r="O349" s="65"/>
      <c r="P349" s="76"/>
      <c r="Q349" s="112"/>
      <c r="T349" s="301"/>
      <c r="U349" s="301"/>
      <c r="V349" s="277"/>
      <c r="X349" s="65"/>
      <c r="Y349" s="65"/>
      <c r="AA349" s="322"/>
      <c r="AB349" s="331"/>
      <c r="AC349" s="331"/>
    </row>
    <row r="350" spans="4:29" customFormat="1">
      <c r="D350" s="30"/>
      <c r="I350" s="277"/>
      <c r="J350" s="277"/>
      <c r="K350" s="310"/>
      <c r="L350" s="389"/>
      <c r="M350" s="14"/>
      <c r="N350" s="65"/>
      <c r="O350" s="65"/>
      <c r="P350" s="76"/>
      <c r="Q350" s="112"/>
      <c r="T350" s="301"/>
      <c r="U350" s="301"/>
      <c r="V350" s="277"/>
      <c r="X350" s="65"/>
      <c r="Y350" s="65"/>
      <c r="AA350" s="322"/>
      <c r="AB350" s="331"/>
      <c r="AC350" s="331"/>
    </row>
    <row r="351" spans="4:29" customFormat="1">
      <c r="D351" s="30"/>
      <c r="I351" s="277"/>
      <c r="J351" s="277"/>
      <c r="K351" s="310"/>
      <c r="L351" s="389"/>
      <c r="M351" s="14"/>
      <c r="N351" s="65"/>
      <c r="O351" s="65"/>
      <c r="P351" s="76"/>
      <c r="Q351" s="112"/>
      <c r="T351" s="301"/>
      <c r="U351" s="301"/>
      <c r="V351" s="277"/>
      <c r="X351" s="65"/>
      <c r="Y351" s="65"/>
      <c r="AA351" s="322"/>
      <c r="AB351" s="331"/>
      <c r="AC351" s="331"/>
    </row>
    <row r="352" spans="4:29" customFormat="1">
      <c r="D352" s="30"/>
      <c r="I352" s="277"/>
      <c r="J352" s="277"/>
      <c r="K352" s="310"/>
      <c r="L352" s="389"/>
      <c r="M352" s="14"/>
      <c r="N352" s="65"/>
      <c r="O352" s="65"/>
      <c r="P352" s="76"/>
      <c r="Q352" s="112"/>
      <c r="T352" s="301"/>
      <c r="U352" s="301"/>
      <c r="V352" s="277"/>
      <c r="X352" s="65"/>
      <c r="Y352" s="65"/>
      <c r="AA352" s="322"/>
      <c r="AB352" s="331"/>
      <c r="AC352" s="331"/>
    </row>
    <row r="353" spans="1:27">
      <c r="A353"/>
      <c r="B353"/>
      <c r="C353"/>
      <c r="D353" s="30"/>
      <c r="E353"/>
      <c r="F353"/>
      <c r="G353"/>
      <c r="I353" s="277"/>
      <c r="J353" s="277"/>
      <c r="T353" s="301"/>
      <c r="U353" s="301"/>
      <c r="V353" s="277"/>
      <c r="AA353" s="322"/>
    </row>
    <row r="354" spans="1:27">
      <c r="A354"/>
      <c r="B354"/>
      <c r="C354"/>
      <c r="D354" s="30"/>
      <c r="E354"/>
      <c r="F354"/>
      <c r="G354"/>
      <c r="I354" s="277"/>
      <c r="J354" s="277"/>
      <c r="T354" s="301"/>
      <c r="U354" s="301"/>
      <c r="V354" s="277"/>
      <c r="AA354" s="322"/>
    </row>
    <row r="355" spans="1:27">
      <c r="A355"/>
      <c r="B355"/>
      <c r="C355"/>
      <c r="D355" s="30"/>
      <c r="E355"/>
      <c r="F355"/>
      <c r="G355"/>
      <c r="I355" s="277"/>
      <c r="J355" s="277"/>
      <c r="T355" s="301"/>
      <c r="U355" s="301"/>
      <c r="V355" s="277"/>
      <c r="AA355" s="322"/>
    </row>
    <row r="356" spans="1:27">
      <c r="A356"/>
      <c r="B356"/>
      <c r="C356"/>
      <c r="D356" s="30"/>
      <c r="E356"/>
      <c r="F356"/>
      <c r="G356"/>
      <c r="I356" s="277"/>
      <c r="J356" s="277"/>
      <c r="T356" s="301"/>
      <c r="U356" s="301"/>
      <c r="V356" s="277"/>
      <c r="AA356" s="322"/>
    </row>
    <row r="357" spans="1:27">
      <c r="A357"/>
      <c r="B357"/>
      <c r="C357"/>
      <c r="D357" s="30"/>
      <c r="E357"/>
      <c r="F357"/>
      <c r="G357"/>
      <c r="I357" s="277"/>
      <c r="J357" s="277"/>
      <c r="T357" s="301"/>
      <c r="U357" s="301"/>
      <c r="V357" s="277"/>
      <c r="AA357" s="322"/>
    </row>
    <row r="358" spans="1:27">
      <c r="A358"/>
      <c r="B358"/>
      <c r="C358"/>
      <c r="D358" s="30"/>
      <c r="E358"/>
      <c r="F358"/>
      <c r="G358"/>
      <c r="I358" s="277"/>
      <c r="J358" s="277"/>
      <c r="T358" s="301"/>
      <c r="U358" s="301"/>
      <c r="V358" s="277"/>
      <c r="AA358" s="322"/>
    </row>
    <row r="359" spans="1:27">
      <c r="A359"/>
      <c r="B359"/>
      <c r="C359"/>
      <c r="D359" s="30"/>
      <c r="E359"/>
      <c r="F359"/>
      <c r="G359"/>
      <c r="I359" s="277"/>
      <c r="J359" s="277"/>
      <c r="T359" s="301"/>
      <c r="U359" s="301"/>
      <c r="V359" s="277"/>
      <c r="AA359" s="322"/>
    </row>
    <row r="360" spans="1:27">
      <c r="A360"/>
      <c r="B360"/>
      <c r="C360"/>
      <c r="D360" s="30"/>
      <c r="E360"/>
      <c r="F360"/>
      <c r="G360"/>
      <c r="I360" s="277"/>
      <c r="J360" s="277"/>
      <c r="T360" s="301"/>
      <c r="U360" s="301"/>
      <c r="V360" s="277"/>
      <c r="AA360" s="322"/>
    </row>
    <row r="361" spans="1:27">
      <c r="A361"/>
      <c r="B361"/>
      <c r="C361"/>
      <c r="D361" s="30"/>
      <c r="E361"/>
      <c r="F361"/>
      <c r="G361"/>
      <c r="I361" s="277"/>
      <c r="J361" s="277"/>
      <c r="T361" s="301"/>
      <c r="U361" s="301"/>
      <c r="V361" s="277"/>
      <c r="AA361" s="322"/>
    </row>
    <row r="362" spans="1:27">
      <c r="A362"/>
      <c r="B362"/>
      <c r="C362"/>
      <c r="D362" s="30"/>
      <c r="E362"/>
      <c r="F362"/>
      <c r="G362"/>
      <c r="I362" s="277"/>
      <c r="J362" s="277"/>
      <c r="T362" s="301"/>
      <c r="U362" s="301"/>
      <c r="V362" s="277"/>
      <c r="AA362" s="322"/>
    </row>
    <row r="363" spans="1:27">
      <c r="A363"/>
      <c r="B363"/>
      <c r="C363"/>
      <c r="D363" s="30"/>
      <c r="E363"/>
      <c r="F363"/>
      <c r="G363"/>
      <c r="I363" s="277"/>
      <c r="J363" s="277"/>
      <c r="T363" s="301"/>
      <c r="U363" s="301"/>
      <c r="V363" s="277"/>
      <c r="AA363" s="322"/>
    </row>
    <row r="364" spans="1:27">
      <c r="A364"/>
      <c r="B364"/>
      <c r="C364"/>
      <c r="D364" s="30"/>
      <c r="E364"/>
      <c r="F364"/>
      <c r="G364"/>
      <c r="I364" s="277"/>
      <c r="J364" s="277"/>
      <c r="T364" s="301"/>
      <c r="U364" s="301"/>
      <c r="V364" s="277"/>
      <c r="AA364" s="322"/>
    </row>
    <row r="365" spans="1:27">
      <c r="I365" s="277"/>
      <c r="J365" s="281"/>
      <c r="T365" s="301"/>
      <c r="U365" s="301"/>
      <c r="V365" s="277"/>
      <c r="AA365" s="322"/>
    </row>
    <row r="366" spans="1:27">
      <c r="I366" s="277"/>
      <c r="J366" s="281"/>
      <c r="T366" s="301"/>
      <c r="U366" s="301"/>
      <c r="V366" s="277"/>
      <c r="AA366" s="322"/>
    </row>
  </sheetData>
  <mergeCells count="16">
    <mergeCell ref="R17:S18"/>
    <mergeCell ref="R1:AE16"/>
    <mergeCell ref="G2:I2"/>
    <mergeCell ref="A18:B18"/>
    <mergeCell ref="C18:Q18"/>
    <mergeCell ref="A5:C5"/>
    <mergeCell ref="E7:F7"/>
    <mergeCell ref="H7:L7"/>
    <mergeCell ref="N7:P7"/>
    <mergeCell ref="A9:D9"/>
    <mergeCell ref="C7:D7"/>
    <mergeCell ref="I11:Q13"/>
    <mergeCell ref="E9:F9"/>
    <mergeCell ref="H9:L9"/>
    <mergeCell ref="N9:P9"/>
    <mergeCell ref="D5:F5"/>
  </mergeCells>
  <conditionalFormatting sqref="P1:P18 P29:P1048576">
    <cfRule type="cellIs" dxfId="2" priority="3" operator="greaterThan">
      <formula>0</formula>
    </cfRule>
  </conditionalFormatting>
  <conditionalFormatting sqref="G5">
    <cfRule type="cellIs" dxfId="1" priority="2" operator="greaterThan">
      <formula>0</formula>
    </cfRule>
  </conditionalFormatting>
  <conditionalFormatting sqref="P22:P28">
    <cfRule type="cellIs" dxfId="0" priority="1" operator="greaterThan">
      <formula>0</formula>
    </cfRule>
  </conditionalFormatting>
  <printOptions gridLines="1"/>
  <pageMargins left="0.7" right="0.7" top="0.75" bottom="0.75" header="0.3" footer="0.3"/>
  <pageSetup paperSize="5" scale="68" fitToHeight="0" orientation="landscape" r:id="rId1"/>
  <headerFooter>
    <oddHeader>&amp;L&amp;BJimbos Naturally Confidential&amp;B&amp;C&amp;D&amp;RPage &amp;P</oddHeader>
    <oddFooter>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7" r:id="rId4" name="ComboBox1">
          <controlPr defaultSize="0" autoLine="0" autoPict="0" listFillRange="happy2019" r:id="rId5">
            <anchor moveWithCells="1">
              <from>
                <xdr:col>1</xdr:col>
                <xdr:colOff>285750</xdr:colOff>
                <xdr:row>1</xdr:row>
                <xdr:rowOff>57150</xdr:rowOff>
              </from>
              <to>
                <xdr:col>3</xdr:col>
                <xdr:colOff>476250</xdr:colOff>
                <xdr:row>2</xdr:row>
                <xdr:rowOff>0</xdr:rowOff>
              </to>
            </anchor>
          </controlPr>
        </control>
      </mc:Choice>
      <mc:Fallback>
        <control shapeId="1027" r:id="rId4" name="ComboBox1"/>
      </mc:Fallback>
    </mc:AlternateContent>
    <mc:AlternateContent xmlns:mc="http://schemas.openxmlformats.org/markup-compatibility/2006">
      <mc:Choice Requires="x14">
        <control shapeId="1059" r:id="rId6" name="Check Box 35">
          <controlPr defaultSize="0" autoFill="0" autoLine="0" autoPict="0">
            <anchor moveWithCells="1">
              <from>
                <xdr:col>0</xdr:col>
                <xdr:colOff>342900</xdr:colOff>
                <xdr:row>11</xdr:row>
                <xdr:rowOff>114300</xdr:rowOff>
              </from>
              <to>
                <xdr:col>1</xdr:col>
                <xdr:colOff>590550</xdr:colOff>
                <xdr:row>13</xdr:row>
                <xdr:rowOff>57150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0" r:id="rId7" name="Check Box 36">
          <controlPr defaultSize="0" autoFill="0" autoLine="0" autoPict="0">
            <anchor moveWithCells="1">
              <from>
                <xdr:col>2</xdr:col>
                <xdr:colOff>0</xdr:colOff>
                <xdr:row>11</xdr:row>
                <xdr:rowOff>171450</xdr:rowOff>
              </from>
              <to>
                <xdr:col>3</xdr:col>
                <xdr:colOff>590550</xdr:colOff>
                <xdr:row>12</xdr:row>
                <xdr:rowOff>152400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1" r:id="rId8" name="Check Box 37">
          <controlPr defaultSize="0" autoFill="0" autoLine="0" autoPict="0">
            <anchor moveWithCells="1">
              <from>
                <xdr:col>3</xdr:col>
                <xdr:colOff>609600</xdr:colOff>
                <xdr:row>11</xdr:row>
                <xdr:rowOff>171450</xdr:rowOff>
              </from>
              <to>
                <xdr:col>4</xdr:col>
                <xdr:colOff>1066800</xdr:colOff>
                <xdr:row>12</xdr:row>
                <xdr:rowOff>133350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2" r:id="rId9" name="Check Box 38">
          <controlPr defaultSize="0" autoFill="0" autoLine="0" autoPict="0">
            <anchor moveWithCells="1">
              <from>
                <xdr:col>4</xdr:col>
                <xdr:colOff>1714500</xdr:colOff>
                <xdr:row>11</xdr:row>
                <xdr:rowOff>114300</xdr:rowOff>
              </from>
              <to>
                <xdr:col>6</xdr:col>
                <xdr:colOff>228600</xdr:colOff>
                <xdr:row>12</xdr:row>
                <xdr:rowOff>152400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2AB6-ADCF-4EC9-BCE5-E390312C0AB1}">
  <sheetPr>
    <tabColor rgb="FFFFFF00"/>
    <pageSetUpPr fitToPage="1"/>
  </sheetPr>
  <dimension ref="A1:R36"/>
  <sheetViews>
    <sheetView tabSelected="1" zoomScaleNormal="100" workbookViewId="0">
      <selection activeCell="U11" sqref="U11:U12"/>
    </sheetView>
  </sheetViews>
  <sheetFormatPr defaultColWidth="9" defaultRowHeight="15.75"/>
  <cols>
    <col min="1" max="1" width="14.85546875" style="257" customWidth="1"/>
    <col min="2" max="2" width="15" style="257" customWidth="1"/>
    <col min="3" max="3" width="9.28515625" style="258" customWidth="1"/>
    <col min="4" max="4" width="1" style="259" customWidth="1"/>
    <col min="5" max="5" width="14" style="260" customWidth="1"/>
    <col min="6" max="6" width="13.28515625" style="260" customWidth="1"/>
    <col min="7" max="7" width="1.5703125" style="259" customWidth="1"/>
    <col min="8" max="8" width="12.28515625" style="259" customWidth="1"/>
    <col min="9" max="9" width="12.5703125" style="259" customWidth="1"/>
    <col min="10" max="10" width="1.28515625" style="259" customWidth="1"/>
    <col min="11" max="11" width="9.5703125" style="261" customWidth="1"/>
    <col min="12" max="12" width="9.7109375" style="261" customWidth="1"/>
    <col min="13" max="13" width="1" style="261" customWidth="1"/>
    <col min="14" max="14" width="9.5703125" style="261" customWidth="1"/>
    <col min="15" max="15" width="9.7109375" style="261" customWidth="1"/>
    <col min="16" max="16" width="1" style="261" customWidth="1"/>
    <col min="17" max="18" width="10" style="261" customWidth="1"/>
    <col min="19" max="16384" width="9" style="192"/>
  </cols>
  <sheetData>
    <row r="1" spans="1:18" ht="12" customHeight="1" thickBot="1">
      <c r="A1" s="427" t="s">
        <v>235</v>
      </c>
      <c r="B1" s="428"/>
      <c r="C1" s="428"/>
      <c r="D1" s="428"/>
      <c r="E1" s="428"/>
      <c r="F1" s="428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30"/>
    </row>
    <row r="2" spans="1:18" ht="16.5" thickTop="1">
      <c r="A2" s="193"/>
      <c r="B2" s="194"/>
      <c r="C2" s="194"/>
      <c r="D2" s="194"/>
      <c r="E2" s="194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7"/>
    </row>
    <row r="3" spans="1:18" ht="19.5" customHeight="1">
      <c r="A3" s="198"/>
      <c r="B3" s="196"/>
      <c r="C3" s="196"/>
      <c r="D3" s="196"/>
      <c r="E3" s="196"/>
      <c r="F3" s="199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7"/>
    </row>
    <row r="4" spans="1:18">
      <c r="A4" s="200"/>
      <c r="B4" s="201"/>
      <c r="C4" s="201"/>
      <c r="D4" s="201"/>
      <c r="E4" s="201"/>
      <c r="F4" s="202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7"/>
    </row>
    <row r="5" spans="1:18" ht="53.25" customHeight="1" thickBot="1">
      <c r="A5" s="431" t="s">
        <v>272</v>
      </c>
      <c r="B5" s="432"/>
      <c r="C5" s="432"/>
      <c r="D5" s="433"/>
      <c r="E5" s="437" t="s">
        <v>236</v>
      </c>
      <c r="F5" s="438"/>
      <c r="G5" s="439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1"/>
    </row>
    <row r="6" spans="1:18" ht="28.5" customHeight="1" thickBot="1">
      <c r="A6" s="434"/>
      <c r="B6" s="435"/>
      <c r="C6" s="435"/>
      <c r="D6" s="436"/>
      <c r="E6" s="442" t="s">
        <v>237</v>
      </c>
      <c r="F6" s="443"/>
      <c r="G6" s="203"/>
      <c r="H6" s="444" t="s">
        <v>238</v>
      </c>
      <c r="I6" s="445"/>
      <c r="J6" s="204"/>
      <c r="K6" s="446" t="s">
        <v>239</v>
      </c>
      <c r="L6" s="447"/>
      <c r="M6" s="447"/>
      <c r="N6" s="447"/>
      <c r="O6" s="447"/>
      <c r="P6" s="447"/>
      <c r="Q6" s="447"/>
      <c r="R6" s="448"/>
    </row>
    <row r="7" spans="1:18" ht="57" customHeight="1" thickTop="1" thickBot="1">
      <c r="A7" s="205" t="s">
        <v>0</v>
      </c>
      <c r="B7" s="206" t="s">
        <v>240</v>
      </c>
      <c r="C7" s="207" t="s">
        <v>2</v>
      </c>
      <c r="D7" s="208"/>
      <c r="E7" s="209" t="s">
        <v>267</v>
      </c>
      <c r="F7" s="210" t="s">
        <v>268</v>
      </c>
      <c r="G7" s="211"/>
      <c r="H7" s="212" t="s">
        <v>241</v>
      </c>
      <c r="I7" s="213" t="s">
        <v>242</v>
      </c>
      <c r="J7" s="214"/>
      <c r="K7" s="215" t="s">
        <v>243</v>
      </c>
      <c r="L7" s="216" t="s">
        <v>244</v>
      </c>
      <c r="M7" s="217"/>
      <c r="N7" s="216" t="s">
        <v>245</v>
      </c>
      <c r="O7" s="216" t="s">
        <v>246</v>
      </c>
      <c r="P7" s="217"/>
      <c r="Q7" s="216" t="s">
        <v>247</v>
      </c>
      <c r="R7" s="218" t="s">
        <v>248</v>
      </c>
    </row>
    <row r="8" spans="1:18" ht="17.25" customHeight="1" thickTop="1">
      <c r="A8" s="219" t="s">
        <v>249</v>
      </c>
      <c r="B8" s="423" t="s">
        <v>250</v>
      </c>
      <c r="C8" s="424"/>
      <c r="D8" s="220"/>
      <c r="E8" s="232">
        <f t="shared" ref="E8:E30" si="0">H8-4</f>
        <v>44561</v>
      </c>
      <c r="F8" s="221">
        <v>44227</v>
      </c>
      <c r="G8" s="222"/>
      <c r="H8" s="223">
        <v>44565</v>
      </c>
      <c r="I8" s="224">
        <v>44592</v>
      </c>
      <c r="J8" s="214"/>
      <c r="K8" s="226">
        <v>44192</v>
      </c>
      <c r="L8" s="226">
        <v>44226</v>
      </c>
      <c r="M8" s="227"/>
      <c r="N8" s="226">
        <v>44558</v>
      </c>
      <c r="O8" s="226">
        <v>44227</v>
      </c>
      <c r="P8" s="227"/>
      <c r="Q8" s="226">
        <v>44558</v>
      </c>
      <c r="R8" s="226">
        <v>44227</v>
      </c>
    </row>
    <row r="9" spans="1:18" ht="18.75">
      <c r="A9" s="229" t="s">
        <v>9</v>
      </c>
      <c r="B9" s="230" t="s">
        <v>251</v>
      </c>
      <c r="C9" s="231">
        <v>1</v>
      </c>
      <c r="D9" s="220"/>
      <c r="E9" s="232">
        <f t="shared" si="0"/>
        <v>44561</v>
      </c>
      <c r="F9" s="233">
        <f t="shared" ref="F9:F30" si="1">I9</f>
        <v>44578</v>
      </c>
      <c r="G9" s="222"/>
      <c r="H9" s="223">
        <v>44565</v>
      </c>
      <c r="I9" s="224">
        <f>H9+13</f>
        <v>44578</v>
      </c>
      <c r="J9" s="214"/>
      <c r="K9" s="226">
        <v>44192</v>
      </c>
      <c r="L9" s="226">
        <v>44226</v>
      </c>
      <c r="M9" s="227"/>
      <c r="N9" s="226">
        <v>44558</v>
      </c>
      <c r="O9" s="226">
        <v>44227</v>
      </c>
      <c r="P9" s="227"/>
      <c r="Q9" s="226">
        <v>44558</v>
      </c>
      <c r="R9" s="226">
        <v>44227</v>
      </c>
    </row>
    <row r="10" spans="1:18" ht="18.75">
      <c r="A10" s="229" t="s">
        <v>9</v>
      </c>
      <c r="B10" s="230" t="s">
        <v>251</v>
      </c>
      <c r="C10" s="231">
        <v>2</v>
      </c>
      <c r="D10" s="220"/>
      <c r="E10" s="232">
        <f t="shared" si="0"/>
        <v>44575</v>
      </c>
      <c r="F10" s="233">
        <f t="shared" si="1"/>
        <v>44592</v>
      </c>
      <c r="G10" s="222"/>
      <c r="H10" s="223">
        <f>I9+1</f>
        <v>44579</v>
      </c>
      <c r="I10" s="224">
        <f t="shared" ref="I10:I35" si="2">H10+13</f>
        <v>44592</v>
      </c>
      <c r="J10" s="214"/>
      <c r="K10" s="226">
        <v>44192</v>
      </c>
      <c r="L10" s="226">
        <v>44226</v>
      </c>
      <c r="M10" s="227"/>
      <c r="N10" s="226">
        <v>44558</v>
      </c>
      <c r="O10" s="226">
        <v>44227</v>
      </c>
      <c r="P10" s="227"/>
      <c r="Q10" s="226">
        <v>44558</v>
      </c>
      <c r="R10" s="226">
        <v>44227</v>
      </c>
    </row>
    <row r="11" spans="1:18" ht="18.75">
      <c r="A11" s="229" t="s">
        <v>252</v>
      </c>
      <c r="B11" s="230" t="s">
        <v>251</v>
      </c>
      <c r="C11" s="231">
        <v>3</v>
      </c>
      <c r="D11" s="220"/>
      <c r="E11" s="232">
        <f t="shared" si="0"/>
        <v>44589</v>
      </c>
      <c r="F11" s="233">
        <f t="shared" si="1"/>
        <v>44606</v>
      </c>
      <c r="G11" s="222"/>
      <c r="H11" s="223">
        <f t="shared" ref="H11:H31" si="3">I10+1</f>
        <v>44593</v>
      </c>
      <c r="I11" s="224">
        <f t="shared" si="2"/>
        <v>44606</v>
      </c>
      <c r="J11" s="214"/>
      <c r="K11" s="226">
        <v>44192</v>
      </c>
      <c r="L11" s="226">
        <v>44226</v>
      </c>
      <c r="M11" s="227"/>
      <c r="N11" s="226">
        <v>44558</v>
      </c>
      <c r="O11" s="226">
        <v>44227</v>
      </c>
      <c r="P11" s="227"/>
      <c r="Q11" s="226">
        <v>44558</v>
      </c>
      <c r="R11" s="226">
        <v>44227</v>
      </c>
    </row>
    <row r="12" spans="1:18" ht="18.75">
      <c r="A12" s="234" t="s">
        <v>10</v>
      </c>
      <c r="B12" s="235" t="s">
        <v>253</v>
      </c>
      <c r="C12" s="236">
        <v>4</v>
      </c>
      <c r="D12" s="220"/>
      <c r="E12" s="232">
        <f t="shared" si="0"/>
        <v>44603</v>
      </c>
      <c r="F12" s="233">
        <f t="shared" si="1"/>
        <v>44620</v>
      </c>
      <c r="G12" s="222"/>
      <c r="H12" s="237">
        <f t="shared" si="3"/>
        <v>44607</v>
      </c>
      <c r="I12" s="238">
        <f t="shared" si="2"/>
        <v>44620</v>
      </c>
      <c r="J12" s="214"/>
      <c r="K12" s="240">
        <v>44227</v>
      </c>
      <c r="L12" s="240">
        <v>44254</v>
      </c>
      <c r="M12" s="227"/>
      <c r="N12" s="240">
        <v>44228</v>
      </c>
      <c r="O12" s="240">
        <v>44255</v>
      </c>
      <c r="P12" s="227"/>
      <c r="Q12" s="240">
        <v>44228</v>
      </c>
      <c r="R12" s="240">
        <v>44255</v>
      </c>
    </row>
    <row r="13" spans="1:18" ht="18.75">
      <c r="A13" s="234" t="s">
        <v>10</v>
      </c>
      <c r="B13" s="235" t="s">
        <v>145</v>
      </c>
      <c r="C13" s="236">
        <v>5</v>
      </c>
      <c r="D13" s="220"/>
      <c r="E13" s="232">
        <f t="shared" si="0"/>
        <v>44617</v>
      </c>
      <c r="F13" s="233">
        <f t="shared" si="1"/>
        <v>44634</v>
      </c>
      <c r="G13" s="222"/>
      <c r="H13" s="237">
        <f t="shared" si="3"/>
        <v>44621</v>
      </c>
      <c r="I13" s="238">
        <f t="shared" si="2"/>
        <v>44634</v>
      </c>
      <c r="J13" s="214"/>
      <c r="K13" s="240">
        <v>44227</v>
      </c>
      <c r="L13" s="240">
        <v>44254</v>
      </c>
      <c r="M13" s="227"/>
      <c r="N13" s="240">
        <v>44228</v>
      </c>
      <c r="O13" s="240">
        <v>44255</v>
      </c>
      <c r="P13" s="227"/>
      <c r="Q13" s="240">
        <v>44228</v>
      </c>
      <c r="R13" s="240">
        <v>44255</v>
      </c>
    </row>
    <row r="14" spans="1:18" ht="18.75">
      <c r="A14" s="229" t="s">
        <v>11</v>
      </c>
      <c r="B14" s="230" t="s">
        <v>273</v>
      </c>
      <c r="C14" s="231">
        <v>6</v>
      </c>
      <c r="D14" s="220"/>
      <c r="E14" s="232">
        <f t="shared" si="0"/>
        <v>44631</v>
      </c>
      <c r="F14" s="233">
        <f t="shared" si="1"/>
        <v>44648</v>
      </c>
      <c r="G14" s="222"/>
      <c r="H14" s="223">
        <f t="shared" si="3"/>
        <v>44635</v>
      </c>
      <c r="I14" s="224">
        <f t="shared" si="2"/>
        <v>44648</v>
      </c>
      <c r="J14" s="214"/>
      <c r="K14" s="226">
        <v>44255</v>
      </c>
      <c r="L14" s="226">
        <v>44282</v>
      </c>
      <c r="M14" s="227"/>
      <c r="N14" s="226">
        <v>44256</v>
      </c>
      <c r="O14" s="226">
        <v>44283</v>
      </c>
      <c r="P14" s="227"/>
      <c r="Q14" s="226">
        <v>44256</v>
      </c>
      <c r="R14" s="226">
        <v>44283</v>
      </c>
    </row>
    <row r="15" spans="1:18" ht="18.75">
      <c r="A15" s="229" t="s">
        <v>11</v>
      </c>
      <c r="B15" s="230" t="s">
        <v>273</v>
      </c>
      <c r="C15" s="231">
        <v>7</v>
      </c>
      <c r="D15" s="220"/>
      <c r="E15" s="232">
        <f t="shared" si="0"/>
        <v>44645</v>
      </c>
      <c r="F15" s="233">
        <f t="shared" si="1"/>
        <v>44662</v>
      </c>
      <c r="G15" s="222"/>
      <c r="H15" s="223">
        <f t="shared" si="3"/>
        <v>44649</v>
      </c>
      <c r="I15" s="224">
        <f t="shared" si="2"/>
        <v>44662</v>
      </c>
      <c r="J15" s="214"/>
      <c r="K15" s="226">
        <v>44255</v>
      </c>
      <c r="L15" s="226">
        <v>44282</v>
      </c>
      <c r="M15" s="227"/>
      <c r="N15" s="226">
        <v>44256</v>
      </c>
      <c r="O15" s="226">
        <v>44283</v>
      </c>
      <c r="P15" s="227"/>
      <c r="Q15" s="226">
        <v>44256</v>
      </c>
      <c r="R15" s="226">
        <v>44283</v>
      </c>
    </row>
    <row r="16" spans="1:18" ht="18.75">
      <c r="A16" s="234" t="s">
        <v>12</v>
      </c>
      <c r="B16" s="235" t="s">
        <v>274</v>
      </c>
      <c r="C16" s="236">
        <v>8</v>
      </c>
      <c r="D16" s="220"/>
      <c r="E16" s="232">
        <f t="shared" si="0"/>
        <v>44659</v>
      </c>
      <c r="F16" s="233">
        <f t="shared" si="1"/>
        <v>44676</v>
      </c>
      <c r="G16" s="222"/>
      <c r="H16" s="237">
        <f t="shared" si="3"/>
        <v>44663</v>
      </c>
      <c r="I16" s="238">
        <f t="shared" si="2"/>
        <v>44676</v>
      </c>
      <c r="J16" s="214"/>
      <c r="K16" s="240">
        <v>44283</v>
      </c>
      <c r="L16" s="240">
        <v>44310</v>
      </c>
      <c r="M16" s="227"/>
      <c r="N16" s="240">
        <v>44284</v>
      </c>
      <c r="O16" s="240">
        <v>44311</v>
      </c>
      <c r="P16" s="227"/>
      <c r="Q16" s="240">
        <v>44284</v>
      </c>
      <c r="R16" s="240">
        <v>44311</v>
      </c>
    </row>
    <row r="17" spans="1:18" ht="18.75">
      <c r="A17" s="234" t="s">
        <v>12</v>
      </c>
      <c r="B17" s="235" t="s">
        <v>274</v>
      </c>
      <c r="C17" s="236">
        <v>9</v>
      </c>
      <c r="D17" s="220"/>
      <c r="E17" s="232">
        <f t="shared" si="0"/>
        <v>44673</v>
      </c>
      <c r="F17" s="233">
        <f t="shared" si="1"/>
        <v>44690</v>
      </c>
      <c r="G17" s="222"/>
      <c r="H17" s="237">
        <f t="shared" si="3"/>
        <v>44677</v>
      </c>
      <c r="I17" s="238">
        <f t="shared" si="2"/>
        <v>44690</v>
      </c>
      <c r="J17" s="214"/>
      <c r="K17" s="240">
        <v>44283</v>
      </c>
      <c r="L17" s="240">
        <v>44310</v>
      </c>
      <c r="M17" s="227"/>
      <c r="N17" s="240">
        <v>44284</v>
      </c>
      <c r="O17" s="240">
        <v>44311</v>
      </c>
      <c r="P17" s="227"/>
      <c r="Q17" s="240">
        <v>44284</v>
      </c>
      <c r="R17" s="240">
        <v>44311</v>
      </c>
    </row>
    <row r="18" spans="1:18" ht="18.75">
      <c r="A18" s="229" t="s">
        <v>13</v>
      </c>
      <c r="B18" s="230" t="s">
        <v>275</v>
      </c>
      <c r="C18" s="231">
        <v>10</v>
      </c>
      <c r="D18" s="220"/>
      <c r="E18" s="232">
        <f t="shared" si="0"/>
        <v>44687</v>
      </c>
      <c r="F18" s="233">
        <f t="shared" si="1"/>
        <v>44704</v>
      </c>
      <c r="G18" s="222"/>
      <c r="H18" s="223">
        <f t="shared" si="3"/>
        <v>44691</v>
      </c>
      <c r="I18" s="224">
        <f t="shared" si="2"/>
        <v>44704</v>
      </c>
      <c r="J18" s="214"/>
      <c r="K18" s="225">
        <v>44317</v>
      </c>
      <c r="L18" s="226">
        <v>44344</v>
      </c>
      <c r="M18" s="227"/>
      <c r="N18" s="226">
        <v>44311</v>
      </c>
      <c r="O18" s="226">
        <v>44345</v>
      </c>
      <c r="P18" s="227"/>
      <c r="Q18" s="226">
        <v>44311</v>
      </c>
      <c r="R18" s="228">
        <v>44345</v>
      </c>
    </row>
    <row r="19" spans="1:18" ht="18.75">
      <c r="A19" s="229" t="s">
        <v>13</v>
      </c>
      <c r="B19" s="230" t="s">
        <v>275</v>
      </c>
      <c r="C19" s="231">
        <v>11</v>
      </c>
      <c r="D19" s="220"/>
      <c r="E19" s="232">
        <f t="shared" si="0"/>
        <v>44701</v>
      </c>
      <c r="F19" s="233">
        <f t="shared" si="1"/>
        <v>44718</v>
      </c>
      <c r="G19" s="222"/>
      <c r="H19" s="223">
        <f t="shared" si="3"/>
        <v>44705</v>
      </c>
      <c r="I19" s="224">
        <f t="shared" si="2"/>
        <v>44718</v>
      </c>
      <c r="J19" s="214"/>
      <c r="K19" s="225">
        <v>44317</v>
      </c>
      <c r="L19" s="226">
        <v>44344</v>
      </c>
      <c r="M19" s="227"/>
      <c r="N19" s="226">
        <v>44311</v>
      </c>
      <c r="O19" s="226">
        <v>44345</v>
      </c>
      <c r="P19" s="227"/>
      <c r="Q19" s="226">
        <v>44311</v>
      </c>
      <c r="R19" s="228">
        <v>44345</v>
      </c>
    </row>
    <row r="20" spans="1:18" ht="18.75">
      <c r="A20" s="234" t="s">
        <v>14</v>
      </c>
      <c r="B20" s="235" t="s">
        <v>255</v>
      </c>
      <c r="C20" s="236">
        <v>12</v>
      </c>
      <c r="D20" s="220"/>
      <c r="E20" s="232">
        <f t="shared" si="0"/>
        <v>44715</v>
      </c>
      <c r="F20" s="233">
        <f t="shared" si="1"/>
        <v>44732</v>
      </c>
      <c r="G20" s="222"/>
      <c r="H20" s="237">
        <f t="shared" si="3"/>
        <v>44719</v>
      </c>
      <c r="I20" s="238">
        <f t="shared" si="2"/>
        <v>44732</v>
      </c>
      <c r="J20" s="214"/>
      <c r="K20" s="239">
        <v>44345</v>
      </c>
      <c r="L20" s="240">
        <v>44372</v>
      </c>
      <c r="M20" s="227"/>
      <c r="N20" s="240">
        <v>44346</v>
      </c>
      <c r="O20" s="240">
        <v>44373</v>
      </c>
      <c r="P20" s="227"/>
      <c r="Q20" s="240">
        <v>44346</v>
      </c>
      <c r="R20" s="241">
        <v>44373</v>
      </c>
    </row>
    <row r="21" spans="1:18" ht="18.75">
      <c r="A21" s="234" t="s">
        <v>14</v>
      </c>
      <c r="B21" s="235" t="s">
        <v>254</v>
      </c>
      <c r="C21" s="236">
        <v>13</v>
      </c>
      <c r="D21" s="220"/>
      <c r="E21" s="232">
        <f t="shared" si="0"/>
        <v>44729</v>
      </c>
      <c r="F21" s="233">
        <f t="shared" si="1"/>
        <v>44746</v>
      </c>
      <c r="G21" s="222"/>
      <c r="H21" s="237">
        <f t="shared" si="3"/>
        <v>44733</v>
      </c>
      <c r="I21" s="238">
        <f t="shared" si="2"/>
        <v>44746</v>
      </c>
      <c r="J21" s="214"/>
      <c r="K21" s="239">
        <v>44345</v>
      </c>
      <c r="L21" s="240">
        <v>44372</v>
      </c>
      <c r="M21" s="227"/>
      <c r="N21" s="240">
        <v>44346</v>
      </c>
      <c r="O21" s="240">
        <v>44373</v>
      </c>
      <c r="P21" s="227"/>
      <c r="Q21" s="240">
        <v>44346</v>
      </c>
      <c r="R21" s="241">
        <v>44373</v>
      </c>
    </row>
    <row r="22" spans="1:18" ht="18.75">
      <c r="A22" s="229" t="s">
        <v>15</v>
      </c>
      <c r="B22" s="230" t="s">
        <v>180</v>
      </c>
      <c r="C22" s="231">
        <v>14</v>
      </c>
      <c r="D22" s="220"/>
      <c r="E22" s="232">
        <f t="shared" si="0"/>
        <v>44743</v>
      </c>
      <c r="F22" s="233">
        <f t="shared" si="1"/>
        <v>44760</v>
      </c>
      <c r="G22" s="222"/>
      <c r="H22" s="223">
        <f t="shared" si="3"/>
        <v>44747</v>
      </c>
      <c r="I22" s="224">
        <f t="shared" si="2"/>
        <v>44760</v>
      </c>
      <c r="J22" s="214"/>
      <c r="K22" s="225">
        <v>44373</v>
      </c>
      <c r="L22" s="226">
        <v>44407</v>
      </c>
      <c r="M22" s="227"/>
      <c r="N22" s="226">
        <v>44374</v>
      </c>
      <c r="O22" s="226">
        <v>44401</v>
      </c>
      <c r="P22" s="227"/>
      <c r="Q22" s="226">
        <v>44374</v>
      </c>
      <c r="R22" s="228">
        <v>44401</v>
      </c>
    </row>
    <row r="23" spans="1:18" ht="18.75">
      <c r="A23" s="229" t="s">
        <v>15</v>
      </c>
      <c r="B23" s="230" t="s">
        <v>173</v>
      </c>
      <c r="C23" s="231">
        <v>15</v>
      </c>
      <c r="D23" s="220"/>
      <c r="E23" s="232">
        <f t="shared" si="0"/>
        <v>44757</v>
      </c>
      <c r="F23" s="233">
        <f t="shared" si="1"/>
        <v>44774</v>
      </c>
      <c r="G23" s="222"/>
      <c r="H23" s="223">
        <f t="shared" si="3"/>
        <v>44761</v>
      </c>
      <c r="I23" s="224">
        <f t="shared" si="2"/>
        <v>44774</v>
      </c>
      <c r="J23" s="214"/>
      <c r="K23" s="225">
        <v>44373</v>
      </c>
      <c r="L23" s="226">
        <v>44407</v>
      </c>
      <c r="M23" s="227"/>
      <c r="N23" s="226">
        <v>44374</v>
      </c>
      <c r="O23" s="226">
        <v>44401</v>
      </c>
      <c r="P23" s="227"/>
      <c r="Q23" s="226">
        <v>44374</v>
      </c>
      <c r="R23" s="228">
        <v>44401</v>
      </c>
    </row>
    <row r="24" spans="1:18" ht="18.75">
      <c r="A24" s="229" t="s">
        <v>256</v>
      </c>
      <c r="B24" s="230" t="s">
        <v>255</v>
      </c>
      <c r="C24" s="231">
        <v>16</v>
      </c>
      <c r="D24" s="220"/>
      <c r="E24" s="232">
        <f t="shared" si="0"/>
        <v>44771</v>
      </c>
      <c r="F24" s="233">
        <f t="shared" si="1"/>
        <v>44788</v>
      </c>
      <c r="G24" s="222"/>
      <c r="H24" s="223">
        <f t="shared" si="3"/>
        <v>44775</v>
      </c>
      <c r="I24" s="224">
        <f t="shared" si="2"/>
        <v>44788</v>
      </c>
      <c r="J24" s="214"/>
      <c r="K24" s="225">
        <v>44373</v>
      </c>
      <c r="L24" s="226">
        <v>44407</v>
      </c>
      <c r="M24" s="227"/>
      <c r="N24" s="226">
        <v>44374</v>
      </c>
      <c r="O24" s="226">
        <v>44401</v>
      </c>
      <c r="P24" s="227"/>
      <c r="Q24" s="226">
        <v>44374</v>
      </c>
      <c r="R24" s="228">
        <v>44401</v>
      </c>
    </row>
    <row r="25" spans="1:18" ht="18.75">
      <c r="A25" s="234" t="s">
        <v>16</v>
      </c>
      <c r="B25" s="235" t="s">
        <v>187</v>
      </c>
      <c r="C25" s="236">
        <v>17</v>
      </c>
      <c r="D25" s="220"/>
      <c r="E25" s="232">
        <f t="shared" si="0"/>
        <v>44785</v>
      </c>
      <c r="F25" s="233">
        <f t="shared" si="1"/>
        <v>44802</v>
      </c>
      <c r="G25" s="222"/>
      <c r="H25" s="237">
        <f t="shared" si="3"/>
        <v>44789</v>
      </c>
      <c r="I25" s="238">
        <f t="shared" si="2"/>
        <v>44802</v>
      </c>
      <c r="J25" s="214"/>
      <c r="K25" s="239">
        <v>44408</v>
      </c>
      <c r="L25" s="240">
        <v>44435</v>
      </c>
      <c r="M25" s="227"/>
      <c r="N25" s="240">
        <v>44402</v>
      </c>
      <c r="O25" s="240">
        <v>44429</v>
      </c>
      <c r="P25" s="227"/>
      <c r="Q25" s="240">
        <v>44402</v>
      </c>
      <c r="R25" s="241">
        <v>44429</v>
      </c>
    </row>
    <row r="26" spans="1:18" ht="18.75">
      <c r="A26" s="234" t="s">
        <v>16</v>
      </c>
      <c r="B26" s="235" t="s">
        <v>190</v>
      </c>
      <c r="C26" s="236">
        <v>18</v>
      </c>
      <c r="D26" s="220"/>
      <c r="E26" s="232">
        <f t="shared" si="0"/>
        <v>44799</v>
      </c>
      <c r="F26" s="233">
        <f t="shared" si="1"/>
        <v>44816</v>
      </c>
      <c r="G26" s="222"/>
      <c r="H26" s="237">
        <f t="shared" si="3"/>
        <v>44803</v>
      </c>
      <c r="I26" s="238">
        <f t="shared" si="2"/>
        <v>44816</v>
      </c>
      <c r="J26" s="214"/>
      <c r="K26" s="239">
        <v>44408</v>
      </c>
      <c r="L26" s="240">
        <v>44435</v>
      </c>
      <c r="M26" s="227"/>
      <c r="N26" s="240">
        <v>44402</v>
      </c>
      <c r="O26" s="240">
        <v>44429</v>
      </c>
      <c r="P26" s="227"/>
      <c r="Q26" s="240">
        <v>44402</v>
      </c>
      <c r="R26" s="241">
        <v>44429</v>
      </c>
    </row>
    <row r="27" spans="1:18" ht="18.75">
      <c r="A27" s="229" t="s">
        <v>17</v>
      </c>
      <c r="B27" s="230" t="s">
        <v>257</v>
      </c>
      <c r="C27" s="231">
        <v>19</v>
      </c>
      <c r="D27" s="220"/>
      <c r="E27" s="232">
        <f t="shared" si="0"/>
        <v>44813</v>
      </c>
      <c r="F27" s="233">
        <f t="shared" si="1"/>
        <v>44830</v>
      </c>
      <c r="G27" s="222"/>
      <c r="H27" s="223">
        <f t="shared" si="3"/>
        <v>44817</v>
      </c>
      <c r="I27" s="224">
        <f t="shared" si="2"/>
        <v>44830</v>
      </c>
      <c r="J27" s="214"/>
      <c r="K27" s="225">
        <v>44436</v>
      </c>
      <c r="L27" s="226">
        <v>44463</v>
      </c>
      <c r="M27" s="227"/>
      <c r="N27" s="226">
        <v>44430</v>
      </c>
      <c r="O27" s="226">
        <v>44464</v>
      </c>
      <c r="P27" s="227"/>
      <c r="Q27" s="226">
        <v>44429</v>
      </c>
      <c r="R27" s="228">
        <v>44464</v>
      </c>
    </row>
    <row r="28" spans="1:18" ht="18.75">
      <c r="A28" s="229" t="s">
        <v>17</v>
      </c>
      <c r="B28" s="230" t="s">
        <v>255</v>
      </c>
      <c r="C28" s="231">
        <v>20</v>
      </c>
      <c r="D28" s="220"/>
      <c r="E28" s="232">
        <f t="shared" si="0"/>
        <v>44827</v>
      </c>
      <c r="F28" s="233">
        <f t="shared" si="1"/>
        <v>44844</v>
      </c>
      <c r="G28" s="222"/>
      <c r="H28" s="223">
        <f t="shared" si="3"/>
        <v>44831</v>
      </c>
      <c r="I28" s="224">
        <f t="shared" si="2"/>
        <v>44844</v>
      </c>
      <c r="J28" s="214"/>
      <c r="K28" s="225">
        <v>44436</v>
      </c>
      <c r="L28" s="226">
        <v>44463</v>
      </c>
      <c r="M28" s="227"/>
      <c r="N28" s="226">
        <v>44430</v>
      </c>
      <c r="O28" s="226">
        <v>44464</v>
      </c>
      <c r="P28" s="227"/>
      <c r="Q28" s="226">
        <v>44429</v>
      </c>
      <c r="R28" s="228">
        <v>44464</v>
      </c>
    </row>
    <row r="29" spans="1:18" ht="18.75">
      <c r="A29" s="234" t="s">
        <v>18</v>
      </c>
      <c r="B29" s="235" t="s">
        <v>258</v>
      </c>
      <c r="C29" s="236">
        <v>21</v>
      </c>
      <c r="D29" s="220"/>
      <c r="E29" s="232">
        <f t="shared" si="0"/>
        <v>44841</v>
      </c>
      <c r="F29" s="233">
        <f t="shared" si="1"/>
        <v>44858</v>
      </c>
      <c r="G29" s="222"/>
      <c r="H29" s="237">
        <f t="shared" si="3"/>
        <v>44845</v>
      </c>
      <c r="I29" s="238">
        <f t="shared" si="2"/>
        <v>44858</v>
      </c>
      <c r="J29" s="214"/>
      <c r="K29" s="239">
        <v>44464</v>
      </c>
      <c r="L29" s="240">
        <v>44498</v>
      </c>
      <c r="M29" s="227"/>
      <c r="N29" s="240">
        <v>44465</v>
      </c>
      <c r="O29" s="240">
        <v>44492</v>
      </c>
      <c r="P29" s="227"/>
      <c r="Q29" s="240">
        <v>44465</v>
      </c>
      <c r="R29" s="241">
        <v>44492</v>
      </c>
    </row>
    <row r="30" spans="1:18" ht="18.75">
      <c r="A30" s="234" t="s">
        <v>18</v>
      </c>
      <c r="B30" s="235" t="s">
        <v>202</v>
      </c>
      <c r="C30" s="236">
        <v>22</v>
      </c>
      <c r="D30" s="220"/>
      <c r="E30" s="232">
        <f t="shared" si="0"/>
        <v>44855</v>
      </c>
      <c r="F30" s="233">
        <f t="shared" si="1"/>
        <v>44872</v>
      </c>
      <c r="G30" s="222"/>
      <c r="H30" s="237">
        <f t="shared" si="3"/>
        <v>44859</v>
      </c>
      <c r="I30" s="238">
        <f t="shared" si="2"/>
        <v>44872</v>
      </c>
      <c r="J30" s="214"/>
      <c r="K30" s="239">
        <v>44464</v>
      </c>
      <c r="L30" s="240">
        <v>44498</v>
      </c>
      <c r="M30" s="227"/>
      <c r="N30" s="240">
        <v>44465</v>
      </c>
      <c r="O30" s="240">
        <v>44492</v>
      </c>
      <c r="P30" s="227"/>
      <c r="Q30" s="240">
        <v>44465</v>
      </c>
      <c r="R30" s="241">
        <v>44492</v>
      </c>
    </row>
    <row r="31" spans="1:18" ht="26.25">
      <c r="A31" s="242" t="s">
        <v>259</v>
      </c>
      <c r="B31" s="423" t="s">
        <v>271</v>
      </c>
      <c r="C31" s="424"/>
      <c r="D31" s="220"/>
      <c r="E31" s="232">
        <v>44499</v>
      </c>
      <c r="F31" s="233">
        <v>44530</v>
      </c>
      <c r="G31" s="222"/>
      <c r="H31" s="223">
        <f t="shared" si="3"/>
        <v>44873</v>
      </c>
      <c r="I31" s="224">
        <f t="shared" si="2"/>
        <v>44886</v>
      </c>
      <c r="J31" s="214"/>
      <c r="K31" s="225">
        <v>44499</v>
      </c>
      <c r="L31" s="226">
        <v>44526</v>
      </c>
      <c r="M31" s="227"/>
      <c r="N31" s="226">
        <v>44493</v>
      </c>
      <c r="O31" s="226">
        <v>44527</v>
      </c>
      <c r="P31" s="227"/>
      <c r="Q31" s="226">
        <v>44493</v>
      </c>
      <c r="R31" s="228">
        <v>44527</v>
      </c>
    </row>
    <row r="32" spans="1:18" ht="18.75">
      <c r="A32" s="229" t="s">
        <v>19</v>
      </c>
      <c r="B32" s="230" t="s">
        <v>1</v>
      </c>
      <c r="C32" s="231">
        <v>23</v>
      </c>
      <c r="D32" s="220"/>
      <c r="E32" s="232">
        <f>H32-4</f>
        <v>44869</v>
      </c>
      <c r="F32" s="233">
        <f>I32</f>
        <v>44886</v>
      </c>
      <c r="G32" s="222"/>
      <c r="H32" s="223">
        <v>44873</v>
      </c>
      <c r="I32" s="224">
        <f t="shared" si="2"/>
        <v>44886</v>
      </c>
      <c r="J32" s="214"/>
      <c r="K32" s="225">
        <v>44499</v>
      </c>
      <c r="L32" s="226">
        <v>44526</v>
      </c>
      <c r="M32" s="227"/>
      <c r="N32" s="226">
        <v>44493</v>
      </c>
      <c r="O32" s="226">
        <v>44527</v>
      </c>
      <c r="P32" s="227"/>
      <c r="Q32" s="226">
        <v>44493</v>
      </c>
      <c r="R32" s="228">
        <v>44527</v>
      </c>
    </row>
    <row r="33" spans="1:18" ht="18.75">
      <c r="A33" s="229" t="s">
        <v>19</v>
      </c>
      <c r="B33" s="230" t="s">
        <v>209</v>
      </c>
      <c r="C33" s="231">
        <v>24</v>
      </c>
      <c r="D33" s="220"/>
      <c r="E33" s="232" t="s">
        <v>270</v>
      </c>
      <c r="F33" s="233"/>
      <c r="G33" s="222"/>
      <c r="H33" s="223" t="s">
        <v>270</v>
      </c>
      <c r="I33" s="224"/>
      <c r="J33" s="214"/>
      <c r="K33" s="225">
        <v>44499</v>
      </c>
      <c r="L33" s="226">
        <v>44526</v>
      </c>
      <c r="M33" s="227"/>
      <c r="N33" s="226">
        <v>44493</v>
      </c>
      <c r="O33" s="226">
        <v>44527</v>
      </c>
      <c r="P33" s="227"/>
      <c r="Q33" s="226">
        <v>44493</v>
      </c>
      <c r="R33" s="228">
        <v>44527</v>
      </c>
    </row>
    <row r="34" spans="1:18" ht="26.25">
      <c r="A34" s="243" t="s">
        <v>260</v>
      </c>
      <c r="B34" s="425" t="s">
        <v>261</v>
      </c>
      <c r="C34" s="426"/>
      <c r="D34" s="220"/>
      <c r="E34" s="232">
        <f>H34-4</f>
        <v>44897</v>
      </c>
      <c r="F34" s="233">
        <v>44562</v>
      </c>
      <c r="G34" s="222"/>
      <c r="H34" s="237">
        <v>44901</v>
      </c>
      <c r="I34" s="238">
        <f t="shared" si="2"/>
        <v>44914</v>
      </c>
      <c r="J34" s="214"/>
      <c r="K34" s="239">
        <v>44527</v>
      </c>
      <c r="L34" s="240">
        <v>44561</v>
      </c>
      <c r="M34" s="227"/>
      <c r="N34" s="240">
        <v>44528</v>
      </c>
      <c r="O34" s="240">
        <v>44555</v>
      </c>
      <c r="P34" s="227"/>
      <c r="Q34" s="240">
        <v>44528</v>
      </c>
      <c r="R34" s="241">
        <v>44555</v>
      </c>
    </row>
    <row r="35" spans="1:18" ht="18.75">
      <c r="A35" s="234" t="s">
        <v>20</v>
      </c>
      <c r="B35" s="235" t="s">
        <v>1</v>
      </c>
      <c r="C35" s="236">
        <v>25</v>
      </c>
      <c r="D35" s="220"/>
      <c r="E35" s="232">
        <f>H35-4</f>
        <v>44897</v>
      </c>
      <c r="F35" s="233">
        <f>I35</f>
        <v>44914</v>
      </c>
      <c r="G35" s="222"/>
      <c r="H35" s="237">
        <v>44901</v>
      </c>
      <c r="I35" s="238">
        <f t="shared" si="2"/>
        <v>44914</v>
      </c>
      <c r="J35" s="214"/>
      <c r="K35" s="239">
        <v>44527</v>
      </c>
      <c r="L35" s="240">
        <v>44561</v>
      </c>
      <c r="M35" s="227"/>
      <c r="N35" s="240">
        <v>44528</v>
      </c>
      <c r="O35" s="240">
        <v>44555</v>
      </c>
      <c r="P35" s="227"/>
      <c r="Q35" s="240">
        <v>44528</v>
      </c>
      <c r="R35" s="241">
        <v>44555</v>
      </c>
    </row>
    <row r="36" spans="1:18" ht="19.5" thickBot="1">
      <c r="A36" s="244" t="s">
        <v>20</v>
      </c>
      <c r="B36" s="245" t="s">
        <v>1</v>
      </c>
      <c r="C36" s="246">
        <v>26</v>
      </c>
      <c r="D36" s="247"/>
      <c r="E36" s="232" t="s">
        <v>270</v>
      </c>
      <c r="F36" s="248"/>
      <c r="G36" s="249"/>
      <c r="H36" s="250" t="s">
        <v>270</v>
      </c>
      <c r="I36" s="251"/>
      <c r="J36" s="252"/>
      <c r="K36" s="253">
        <v>44527</v>
      </c>
      <c r="L36" s="254">
        <v>44561</v>
      </c>
      <c r="M36" s="255"/>
      <c r="N36" s="254">
        <v>44528</v>
      </c>
      <c r="O36" s="254">
        <v>44555</v>
      </c>
      <c r="P36" s="255"/>
      <c r="Q36" s="254">
        <v>44528</v>
      </c>
      <c r="R36" s="256">
        <v>44555</v>
      </c>
    </row>
  </sheetData>
  <mergeCells count="10">
    <mergeCell ref="B8:C8"/>
    <mergeCell ref="B31:C31"/>
    <mergeCell ref="B34:C34"/>
    <mergeCell ref="A1:R1"/>
    <mergeCell ref="A5:D6"/>
    <mergeCell ref="E5:F5"/>
    <mergeCell ref="G5:R5"/>
    <mergeCell ref="E6:F6"/>
    <mergeCell ref="H6:I6"/>
    <mergeCell ref="K6:R6"/>
  </mergeCells>
  <pageMargins left="0.25" right="0.25" top="0.25" bottom="0.25" header="0.3" footer="0.3"/>
  <pageSetup scale="76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P12"/>
  <sheetViews>
    <sheetView workbookViewId="0"/>
  </sheetViews>
  <sheetFormatPr defaultRowHeight="15"/>
  <sheetData>
    <row r="12" spans="16:16">
      <c r="P12" s="19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0"/>
  <sheetViews>
    <sheetView workbookViewId="0">
      <selection activeCell="P59" sqref="P59"/>
    </sheetView>
  </sheetViews>
  <sheetFormatPr defaultRowHeight="15"/>
  <cols>
    <col min="1" max="1" width="13" bestFit="1" customWidth="1"/>
    <col min="2" max="2" width="15.85546875" bestFit="1" customWidth="1"/>
    <col min="3" max="3" width="15.28515625" bestFit="1" customWidth="1"/>
    <col min="4" max="4" width="15.28515625" customWidth="1"/>
    <col min="5" max="5" width="0.5703125" customWidth="1"/>
    <col min="6" max="6" width="15.28515625" customWidth="1"/>
    <col min="7" max="7" width="15.28515625" bestFit="1" customWidth="1"/>
    <col min="8" max="8" width="22.28515625" bestFit="1" customWidth="1"/>
    <col min="9" max="9" width="23" customWidth="1"/>
    <col min="10" max="10" width="0.7109375" customWidth="1"/>
    <col min="11" max="11" width="6.28515625" bestFit="1" customWidth="1"/>
    <col min="12" max="13" width="10.28515625" bestFit="1" customWidth="1"/>
  </cols>
  <sheetData>
    <row r="1" spans="1:13" ht="16.5" thickBot="1">
      <c r="A1" s="449" t="s">
        <v>119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1"/>
    </row>
    <row r="2" spans="1:13" ht="79.5" hidden="1" thickBot="1">
      <c r="A2" s="136" t="s">
        <v>120</v>
      </c>
      <c r="B2" s="136" t="s">
        <v>121</v>
      </c>
      <c r="C2" s="179" t="s">
        <v>122</v>
      </c>
      <c r="D2" s="137" t="s">
        <v>123</v>
      </c>
      <c r="E2" s="138"/>
      <c r="F2" s="136" t="s">
        <v>124</v>
      </c>
      <c r="G2" s="180" t="s">
        <v>222</v>
      </c>
      <c r="H2" s="136" t="s">
        <v>125</v>
      </c>
      <c r="I2" s="136" t="s">
        <v>126</v>
      </c>
      <c r="J2" s="139"/>
      <c r="K2" s="140" t="s">
        <v>127</v>
      </c>
      <c r="L2" s="140" t="s">
        <v>128</v>
      </c>
      <c r="M2" s="140" t="s">
        <v>129</v>
      </c>
    </row>
    <row r="3" spans="1:13" ht="18.75" hidden="1" thickBot="1">
      <c r="A3" s="141" t="s">
        <v>130</v>
      </c>
      <c r="B3" s="142" t="s">
        <v>20</v>
      </c>
      <c r="C3" s="151">
        <v>43827</v>
      </c>
      <c r="D3" s="143">
        <f>G3</f>
        <v>43837</v>
      </c>
      <c r="E3" s="144"/>
      <c r="F3" s="143">
        <v>43831</v>
      </c>
      <c r="G3" s="143">
        <v>43837</v>
      </c>
      <c r="H3" s="142" t="s">
        <v>131</v>
      </c>
      <c r="I3" s="452" t="s">
        <v>132</v>
      </c>
      <c r="J3" s="145"/>
      <c r="K3" s="454">
        <v>1</v>
      </c>
      <c r="L3" s="456">
        <v>43467</v>
      </c>
      <c r="M3" s="458">
        <v>43479</v>
      </c>
    </row>
    <row r="4" spans="1:13" ht="18.75" hidden="1" thickBot="1">
      <c r="A4" s="146" t="s">
        <v>133</v>
      </c>
      <c r="B4" s="147" t="s">
        <v>9</v>
      </c>
      <c r="C4" s="148">
        <v>43834</v>
      </c>
      <c r="D4" s="148">
        <f t="shared" ref="D4:D56" si="0">G4</f>
        <v>43844</v>
      </c>
      <c r="E4" s="149"/>
      <c r="F4" s="148">
        <v>43838</v>
      </c>
      <c r="G4" s="152">
        <v>43844</v>
      </c>
      <c r="H4" s="147"/>
      <c r="I4" s="453"/>
      <c r="J4" s="150"/>
      <c r="K4" s="455"/>
      <c r="L4" s="457"/>
      <c r="M4" s="459"/>
    </row>
    <row r="5" spans="1:13" ht="18.75" hidden="1" thickBot="1">
      <c r="A5" s="141" t="s">
        <v>134</v>
      </c>
      <c r="B5" s="142" t="s">
        <v>9</v>
      </c>
      <c r="C5" s="151">
        <v>43841</v>
      </c>
      <c r="D5" s="143">
        <f t="shared" si="0"/>
        <v>43851</v>
      </c>
      <c r="E5" s="144"/>
      <c r="F5" s="143">
        <v>43845</v>
      </c>
      <c r="G5" s="143">
        <v>43851</v>
      </c>
      <c r="H5" s="142"/>
      <c r="I5" s="452" t="s">
        <v>132</v>
      </c>
      <c r="J5" s="145"/>
      <c r="K5" s="454">
        <v>2</v>
      </c>
      <c r="L5" s="456">
        <v>43480</v>
      </c>
      <c r="M5" s="458">
        <v>43493</v>
      </c>
    </row>
    <row r="6" spans="1:13" ht="18.75" hidden="1" thickBot="1">
      <c r="A6" s="146" t="s">
        <v>135</v>
      </c>
      <c r="B6" s="147" t="s">
        <v>9</v>
      </c>
      <c r="C6" s="148">
        <v>43848</v>
      </c>
      <c r="D6" s="148">
        <f t="shared" si="0"/>
        <v>43858</v>
      </c>
      <c r="E6" s="149"/>
      <c r="F6" s="148">
        <v>43852</v>
      </c>
      <c r="G6" s="152">
        <v>43858</v>
      </c>
      <c r="H6" s="147"/>
      <c r="I6" s="453"/>
      <c r="J6" s="150"/>
      <c r="K6" s="455"/>
      <c r="L6" s="457"/>
      <c r="M6" s="459"/>
    </row>
    <row r="7" spans="1:13" ht="33.75" hidden="1" thickBot="1">
      <c r="A7" s="141" t="s">
        <v>136</v>
      </c>
      <c r="B7" s="142" t="s">
        <v>9</v>
      </c>
      <c r="C7" s="151">
        <v>43855</v>
      </c>
      <c r="D7" s="143">
        <f t="shared" si="0"/>
        <v>43865</v>
      </c>
      <c r="E7" s="144"/>
      <c r="F7" s="143">
        <v>43859</v>
      </c>
      <c r="G7" s="143">
        <v>43865</v>
      </c>
      <c r="H7" s="142" t="s">
        <v>137</v>
      </c>
      <c r="I7" s="452" t="s">
        <v>138</v>
      </c>
      <c r="J7" s="145"/>
      <c r="K7" s="454">
        <v>3</v>
      </c>
      <c r="L7" s="456">
        <v>43494</v>
      </c>
      <c r="M7" s="458">
        <v>43507</v>
      </c>
    </row>
    <row r="8" spans="1:13" ht="18.75" hidden="1" thickBot="1">
      <c r="A8" s="146" t="s">
        <v>139</v>
      </c>
      <c r="B8" s="147" t="s">
        <v>10</v>
      </c>
      <c r="C8" s="148">
        <v>43862</v>
      </c>
      <c r="D8" s="148">
        <f t="shared" si="0"/>
        <v>43872</v>
      </c>
      <c r="E8" s="149"/>
      <c r="F8" s="148">
        <v>43866</v>
      </c>
      <c r="G8" s="152">
        <v>43872</v>
      </c>
      <c r="H8" s="147"/>
      <c r="I8" s="453"/>
      <c r="J8" s="150"/>
      <c r="K8" s="455"/>
      <c r="L8" s="457"/>
      <c r="M8" s="459"/>
    </row>
    <row r="9" spans="1:13" ht="18.75" hidden="1" thickBot="1">
      <c r="A9" s="141" t="s">
        <v>140</v>
      </c>
      <c r="B9" s="142" t="s">
        <v>10</v>
      </c>
      <c r="C9" s="151">
        <v>43869</v>
      </c>
      <c r="D9" s="143">
        <f t="shared" si="0"/>
        <v>43879</v>
      </c>
      <c r="E9" s="144"/>
      <c r="F9" s="143">
        <v>43873</v>
      </c>
      <c r="G9" s="143">
        <v>43879</v>
      </c>
      <c r="H9" s="142" t="s">
        <v>141</v>
      </c>
      <c r="I9" s="452" t="s">
        <v>141</v>
      </c>
      <c r="J9" s="145"/>
      <c r="K9" s="454">
        <v>4</v>
      </c>
      <c r="L9" s="456">
        <v>43508</v>
      </c>
      <c r="M9" s="458">
        <v>43521</v>
      </c>
    </row>
    <row r="10" spans="1:13" ht="18.75" hidden="1" thickBot="1">
      <c r="A10" s="146" t="s">
        <v>142</v>
      </c>
      <c r="B10" s="147" t="s">
        <v>10</v>
      </c>
      <c r="C10" s="148">
        <v>43876</v>
      </c>
      <c r="D10" s="148">
        <f t="shared" si="0"/>
        <v>43886</v>
      </c>
      <c r="E10" s="149"/>
      <c r="F10" s="148">
        <v>43880</v>
      </c>
      <c r="G10" s="152">
        <v>43886</v>
      </c>
      <c r="H10" s="147"/>
      <c r="I10" s="453"/>
      <c r="J10" s="150"/>
      <c r="K10" s="455"/>
      <c r="L10" s="457"/>
      <c r="M10" s="459"/>
    </row>
    <row r="11" spans="1:13" ht="18.75" hidden="1" thickBot="1">
      <c r="A11" s="141" t="s">
        <v>143</v>
      </c>
      <c r="B11" s="142" t="s">
        <v>10</v>
      </c>
      <c r="C11" s="151">
        <f t="shared" ref="C11:C24" si="1">C10+7</f>
        <v>43883</v>
      </c>
      <c r="D11" s="143">
        <f t="shared" si="0"/>
        <v>43893</v>
      </c>
      <c r="E11" s="144"/>
      <c r="F11" s="143">
        <v>43887</v>
      </c>
      <c r="G11" s="143">
        <v>43893</v>
      </c>
      <c r="H11" s="142" t="s">
        <v>144</v>
      </c>
      <c r="I11" s="452" t="s">
        <v>145</v>
      </c>
      <c r="J11" s="145"/>
      <c r="K11" s="454">
        <v>5</v>
      </c>
      <c r="L11" s="456">
        <v>43522</v>
      </c>
      <c r="M11" s="458">
        <v>43534</v>
      </c>
    </row>
    <row r="12" spans="1:13" ht="18.75" hidden="1" thickBot="1">
      <c r="A12" s="146" t="s">
        <v>146</v>
      </c>
      <c r="B12" s="147" t="s">
        <v>11</v>
      </c>
      <c r="C12" s="148">
        <f t="shared" si="1"/>
        <v>43890</v>
      </c>
      <c r="D12" s="148">
        <f t="shared" si="0"/>
        <v>43900</v>
      </c>
      <c r="E12" s="149"/>
      <c r="F12" s="148">
        <v>43894</v>
      </c>
      <c r="G12" s="152">
        <v>43900</v>
      </c>
      <c r="H12" s="147"/>
      <c r="I12" s="453"/>
      <c r="J12" s="150"/>
      <c r="K12" s="455"/>
      <c r="L12" s="457"/>
      <c r="M12" s="459"/>
    </row>
    <row r="13" spans="1:13" ht="18.75" hidden="1" thickBot="1">
      <c r="A13" s="141" t="s">
        <v>147</v>
      </c>
      <c r="B13" s="142" t="s">
        <v>11</v>
      </c>
      <c r="C13" s="151">
        <f t="shared" si="1"/>
        <v>43897</v>
      </c>
      <c r="D13" s="143">
        <f t="shared" si="0"/>
        <v>43907</v>
      </c>
      <c r="E13" s="144"/>
      <c r="F13" s="143">
        <v>43901</v>
      </c>
      <c r="G13" s="143">
        <v>43907</v>
      </c>
      <c r="H13" s="142"/>
      <c r="I13" s="452" t="s">
        <v>148</v>
      </c>
      <c r="J13" s="145"/>
      <c r="K13" s="454">
        <v>6</v>
      </c>
      <c r="L13" s="456">
        <v>43535</v>
      </c>
      <c r="M13" s="458">
        <v>43548</v>
      </c>
    </row>
    <row r="14" spans="1:13" ht="18.75" hidden="1" thickBot="1">
      <c r="A14" s="146" t="s">
        <v>149</v>
      </c>
      <c r="B14" s="147" t="s">
        <v>11</v>
      </c>
      <c r="C14" s="148">
        <f t="shared" si="1"/>
        <v>43904</v>
      </c>
      <c r="D14" s="148">
        <f t="shared" si="0"/>
        <v>43914</v>
      </c>
      <c r="E14" s="149"/>
      <c r="F14" s="148">
        <v>43908</v>
      </c>
      <c r="G14" s="152">
        <v>43914</v>
      </c>
      <c r="H14" s="147" t="s">
        <v>148</v>
      </c>
      <c r="I14" s="453"/>
      <c r="J14" s="150"/>
      <c r="K14" s="455"/>
      <c r="L14" s="457"/>
      <c r="M14" s="459"/>
    </row>
    <row r="15" spans="1:13" ht="18.75" hidden="1" thickBot="1">
      <c r="A15" s="141" t="s">
        <v>150</v>
      </c>
      <c r="B15" s="142" t="s">
        <v>11</v>
      </c>
      <c r="C15" s="151">
        <f t="shared" si="1"/>
        <v>43911</v>
      </c>
      <c r="D15" s="143">
        <f t="shared" si="0"/>
        <v>43921</v>
      </c>
      <c r="E15" s="144"/>
      <c r="F15" s="143">
        <v>43915</v>
      </c>
      <c r="G15" s="143">
        <v>43921</v>
      </c>
      <c r="H15" s="142"/>
      <c r="I15" s="452" t="s">
        <v>151</v>
      </c>
      <c r="J15" s="145"/>
      <c r="K15" s="462">
        <v>7</v>
      </c>
      <c r="L15" s="456">
        <v>43549</v>
      </c>
      <c r="M15" s="458">
        <v>43928</v>
      </c>
    </row>
    <row r="16" spans="1:13" ht="18.75" hidden="1" thickBot="1">
      <c r="A16" s="146" t="s">
        <v>152</v>
      </c>
      <c r="B16" s="147" t="s">
        <v>11</v>
      </c>
      <c r="C16" s="148">
        <f t="shared" si="1"/>
        <v>43918</v>
      </c>
      <c r="D16" s="148">
        <f t="shared" si="0"/>
        <v>43928</v>
      </c>
      <c r="E16" s="149"/>
      <c r="F16" s="148">
        <v>43922</v>
      </c>
      <c r="G16" s="152">
        <v>43928</v>
      </c>
      <c r="H16" s="147"/>
      <c r="I16" s="453" t="s">
        <v>153</v>
      </c>
      <c r="J16" s="150"/>
      <c r="K16" s="463"/>
      <c r="L16" s="457"/>
      <c r="M16" s="459"/>
    </row>
    <row r="17" spans="1:13" ht="18.75" hidden="1" thickBot="1">
      <c r="A17" s="141" t="s">
        <v>154</v>
      </c>
      <c r="B17" s="142" t="s">
        <v>12</v>
      </c>
      <c r="C17" s="151">
        <f t="shared" si="1"/>
        <v>43925</v>
      </c>
      <c r="D17" s="143">
        <f t="shared" si="0"/>
        <v>43935</v>
      </c>
      <c r="E17" s="144"/>
      <c r="F17" s="143">
        <v>43929</v>
      </c>
      <c r="G17" s="143">
        <v>43935</v>
      </c>
      <c r="H17" s="142" t="s">
        <v>155</v>
      </c>
      <c r="I17" s="460" t="s">
        <v>156</v>
      </c>
      <c r="J17" s="153"/>
      <c r="K17" s="462">
        <v>8</v>
      </c>
      <c r="L17" s="456">
        <v>43929</v>
      </c>
      <c r="M17" s="458">
        <v>43943</v>
      </c>
    </row>
    <row r="18" spans="1:13" ht="18.75" hidden="1" thickBot="1">
      <c r="A18" s="146" t="s">
        <v>157</v>
      </c>
      <c r="B18" s="147" t="s">
        <v>12</v>
      </c>
      <c r="C18" s="148">
        <f t="shared" si="1"/>
        <v>43932</v>
      </c>
      <c r="D18" s="148">
        <f t="shared" si="0"/>
        <v>43943</v>
      </c>
      <c r="E18" s="149"/>
      <c r="F18" s="148">
        <v>43936</v>
      </c>
      <c r="G18" s="152">
        <v>43943</v>
      </c>
      <c r="H18" s="147"/>
      <c r="I18" s="461"/>
      <c r="J18" s="154"/>
      <c r="K18" s="463"/>
      <c r="L18" s="457"/>
      <c r="M18" s="459"/>
    </row>
    <row r="19" spans="1:13" ht="18.75" hidden="1" thickBot="1">
      <c r="A19" s="141" t="s">
        <v>158</v>
      </c>
      <c r="B19" s="142" t="s">
        <v>12</v>
      </c>
      <c r="C19" s="155">
        <v>43936</v>
      </c>
      <c r="D19" s="143">
        <f t="shared" si="0"/>
        <v>43956</v>
      </c>
      <c r="E19" s="144"/>
      <c r="F19" s="143">
        <v>43946</v>
      </c>
      <c r="G19" s="155">
        <v>43956</v>
      </c>
      <c r="H19" s="142" t="s">
        <v>159</v>
      </c>
      <c r="I19" s="156"/>
      <c r="J19" s="145"/>
      <c r="K19" s="466">
        <v>9</v>
      </c>
      <c r="L19" s="467" t="s">
        <v>160</v>
      </c>
      <c r="M19" s="468"/>
    </row>
    <row r="20" spans="1:13" ht="30.75" hidden="1" thickBot="1">
      <c r="A20" s="146" t="s">
        <v>161</v>
      </c>
      <c r="B20" s="147" t="s">
        <v>12</v>
      </c>
      <c r="C20" s="148">
        <f t="shared" si="1"/>
        <v>43943</v>
      </c>
      <c r="D20" s="148">
        <f t="shared" si="0"/>
        <v>43956</v>
      </c>
      <c r="E20" s="149"/>
      <c r="F20" s="148">
        <v>43950</v>
      </c>
      <c r="G20" s="148">
        <v>43956</v>
      </c>
      <c r="H20" s="157" t="s">
        <v>162</v>
      </c>
      <c r="I20" s="158" t="s">
        <v>163</v>
      </c>
      <c r="J20" s="150"/>
      <c r="K20" s="463"/>
      <c r="L20" s="159">
        <v>43949</v>
      </c>
      <c r="M20" s="160">
        <v>43590</v>
      </c>
    </row>
    <row r="21" spans="1:13" ht="18.75" hidden="1" thickBot="1">
      <c r="A21" s="141" t="s">
        <v>164</v>
      </c>
      <c r="B21" s="142" t="s">
        <v>13</v>
      </c>
      <c r="C21" s="151">
        <v>43952</v>
      </c>
      <c r="D21" s="143">
        <f t="shared" si="0"/>
        <v>43963</v>
      </c>
      <c r="E21" s="144"/>
      <c r="F21" s="143">
        <v>43957</v>
      </c>
      <c r="G21" s="143">
        <v>43963</v>
      </c>
      <c r="H21" s="460" t="s">
        <v>165</v>
      </c>
      <c r="I21" s="452" t="s">
        <v>166</v>
      </c>
      <c r="J21" s="145"/>
      <c r="K21" s="462">
        <v>10</v>
      </c>
      <c r="L21" s="456">
        <v>43591</v>
      </c>
      <c r="M21" s="458">
        <v>43604</v>
      </c>
    </row>
    <row r="22" spans="1:13" ht="18.75" hidden="1" thickBot="1">
      <c r="A22" s="146" t="s">
        <v>167</v>
      </c>
      <c r="B22" s="147" t="s">
        <v>13</v>
      </c>
      <c r="C22" s="148">
        <f t="shared" si="1"/>
        <v>43959</v>
      </c>
      <c r="D22" s="148">
        <f t="shared" si="0"/>
        <v>43970</v>
      </c>
      <c r="E22" s="149"/>
      <c r="F22" s="148">
        <v>43964</v>
      </c>
      <c r="G22" s="152">
        <v>43970</v>
      </c>
      <c r="H22" s="461"/>
      <c r="I22" s="453"/>
      <c r="J22" s="150"/>
      <c r="K22" s="463"/>
      <c r="L22" s="457"/>
      <c r="M22" s="459"/>
    </row>
    <row r="23" spans="1:13" ht="18.75" hidden="1" thickBot="1">
      <c r="A23" s="141" t="s">
        <v>168</v>
      </c>
      <c r="B23" s="142" t="s">
        <v>13</v>
      </c>
      <c r="C23" s="151">
        <v>43967</v>
      </c>
      <c r="D23" s="143">
        <f t="shared" si="0"/>
        <v>43977</v>
      </c>
      <c r="E23" s="144"/>
      <c r="F23" s="143">
        <v>43971</v>
      </c>
      <c r="G23" s="143">
        <v>43977</v>
      </c>
      <c r="H23" s="142"/>
      <c r="I23" s="452" t="s">
        <v>169</v>
      </c>
      <c r="J23" s="145"/>
      <c r="K23" s="462">
        <v>11</v>
      </c>
      <c r="L23" s="456">
        <v>43605</v>
      </c>
      <c r="M23" s="458">
        <v>43618</v>
      </c>
    </row>
    <row r="24" spans="1:13" ht="33.75" hidden="1" thickBot="1">
      <c r="A24" s="146" t="s">
        <v>170</v>
      </c>
      <c r="B24" s="147" t="s">
        <v>13</v>
      </c>
      <c r="C24" s="148">
        <f t="shared" si="1"/>
        <v>43974</v>
      </c>
      <c r="D24" s="148">
        <f t="shared" si="0"/>
        <v>43984</v>
      </c>
      <c r="E24" s="149"/>
      <c r="F24" s="148">
        <v>43978</v>
      </c>
      <c r="G24" s="152">
        <v>43984</v>
      </c>
      <c r="H24" s="147" t="s">
        <v>171</v>
      </c>
      <c r="I24" s="453"/>
      <c r="J24" s="150"/>
      <c r="K24" s="463"/>
      <c r="L24" s="457"/>
      <c r="M24" s="459"/>
    </row>
    <row r="25" spans="1:13" ht="18.75" hidden="1" thickBot="1">
      <c r="A25" s="141" t="s">
        <v>172</v>
      </c>
      <c r="B25" s="142" t="s">
        <v>14</v>
      </c>
      <c r="C25" s="151">
        <v>43981</v>
      </c>
      <c r="D25" s="143">
        <f t="shared" si="0"/>
        <v>43991</v>
      </c>
      <c r="E25" s="144"/>
      <c r="F25" s="143">
        <v>43985</v>
      </c>
      <c r="G25" s="143">
        <v>43991</v>
      </c>
      <c r="H25" s="142"/>
      <c r="I25" s="464" t="s">
        <v>173</v>
      </c>
      <c r="J25" s="153"/>
      <c r="K25" s="462">
        <v>12</v>
      </c>
      <c r="L25" s="456">
        <v>43619</v>
      </c>
      <c r="M25" s="458">
        <v>43632</v>
      </c>
    </row>
    <row r="26" spans="1:13" ht="18.75" hidden="1" thickBot="1">
      <c r="A26" s="146" t="s">
        <v>174</v>
      </c>
      <c r="B26" s="147" t="s">
        <v>14</v>
      </c>
      <c r="C26" s="148">
        <f>C25+7</f>
        <v>43988</v>
      </c>
      <c r="D26" s="148">
        <f t="shared" si="0"/>
        <v>43998</v>
      </c>
      <c r="E26" s="149"/>
      <c r="F26" s="148">
        <v>43992</v>
      </c>
      <c r="G26" s="152">
        <v>43998</v>
      </c>
      <c r="H26" s="147"/>
      <c r="I26" s="465"/>
      <c r="J26" s="154"/>
      <c r="K26" s="463"/>
      <c r="L26" s="457"/>
      <c r="M26" s="459"/>
    </row>
    <row r="27" spans="1:13" ht="34.5" hidden="1" thickBot="1">
      <c r="A27" s="141" t="s">
        <v>175</v>
      </c>
      <c r="B27" s="142" t="s">
        <v>14</v>
      </c>
      <c r="C27" s="151">
        <f>C26+7</f>
        <v>43995</v>
      </c>
      <c r="D27" s="143">
        <f t="shared" si="0"/>
        <v>44005</v>
      </c>
      <c r="E27" s="144"/>
      <c r="F27" s="143">
        <v>43999</v>
      </c>
      <c r="G27" s="143">
        <v>44005</v>
      </c>
      <c r="H27" s="142" t="s">
        <v>176</v>
      </c>
      <c r="I27" s="452" t="s">
        <v>177</v>
      </c>
      <c r="J27" s="145"/>
      <c r="K27" s="454">
        <v>13</v>
      </c>
      <c r="L27" s="456">
        <v>43633</v>
      </c>
      <c r="M27" s="458">
        <v>43646</v>
      </c>
    </row>
    <row r="28" spans="1:13" ht="18.75" hidden="1" thickBot="1">
      <c r="A28" s="146" t="s">
        <v>178</v>
      </c>
      <c r="B28" s="147" t="s">
        <v>14</v>
      </c>
      <c r="C28" s="148">
        <f>C27+7</f>
        <v>44002</v>
      </c>
      <c r="D28" s="148">
        <f t="shared" si="0"/>
        <v>44012</v>
      </c>
      <c r="E28" s="149"/>
      <c r="F28" s="148">
        <v>44006</v>
      </c>
      <c r="G28" s="152">
        <v>44012</v>
      </c>
      <c r="H28" s="147"/>
      <c r="I28" s="453"/>
      <c r="J28" s="150"/>
      <c r="K28" s="455"/>
      <c r="L28" s="457"/>
      <c r="M28" s="459"/>
    </row>
    <row r="29" spans="1:13" ht="18.75" hidden="1" thickBot="1">
      <c r="A29" s="141" t="s">
        <v>179</v>
      </c>
      <c r="B29" s="142" t="s">
        <v>14</v>
      </c>
      <c r="C29" s="151">
        <f>C28+7</f>
        <v>44009</v>
      </c>
      <c r="D29" s="143">
        <f t="shared" si="0"/>
        <v>44019</v>
      </c>
      <c r="E29" s="144"/>
      <c r="F29" s="143">
        <v>44013</v>
      </c>
      <c r="G29" s="143">
        <v>44019</v>
      </c>
      <c r="H29" s="142" t="s">
        <v>180</v>
      </c>
      <c r="I29" s="452" t="s">
        <v>180</v>
      </c>
      <c r="J29" s="145"/>
      <c r="K29" s="454">
        <v>14</v>
      </c>
      <c r="L29" s="456">
        <v>43647</v>
      </c>
      <c r="M29" s="458">
        <v>43660</v>
      </c>
    </row>
    <row r="30" spans="1:13" ht="18.75" hidden="1" thickBot="1">
      <c r="A30" s="146" t="s">
        <v>181</v>
      </c>
      <c r="B30" s="147" t="s">
        <v>15</v>
      </c>
      <c r="C30" s="148">
        <f t="shared" ref="C30:C56" si="2">C29+7</f>
        <v>44016</v>
      </c>
      <c r="D30" s="148">
        <f t="shared" si="0"/>
        <v>44026</v>
      </c>
      <c r="E30" s="149"/>
      <c r="F30" s="148">
        <v>44020</v>
      </c>
      <c r="G30" s="152">
        <v>44026</v>
      </c>
      <c r="H30" s="147"/>
      <c r="I30" s="453"/>
      <c r="J30" s="150"/>
      <c r="K30" s="455"/>
      <c r="L30" s="457"/>
      <c r="M30" s="459"/>
    </row>
    <row r="31" spans="1:13" ht="18.75" hidden="1" thickBot="1">
      <c r="A31" s="141" t="s">
        <v>182</v>
      </c>
      <c r="B31" s="142" t="s">
        <v>15</v>
      </c>
      <c r="C31" s="151">
        <f t="shared" si="2"/>
        <v>44023</v>
      </c>
      <c r="D31" s="143">
        <f t="shared" si="0"/>
        <v>44033</v>
      </c>
      <c r="E31" s="144"/>
      <c r="F31" s="143">
        <v>44027</v>
      </c>
      <c r="G31" s="143">
        <v>44033</v>
      </c>
      <c r="H31" s="142"/>
      <c r="I31" s="452" t="s">
        <v>173</v>
      </c>
      <c r="J31" s="145"/>
      <c r="K31" s="454">
        <v>15</v>
      </c>
      <c r="L31" s="456">
        <v>43661</v>
      </c>
      <c r="M31" s="458">
        <v>43674</v>
      </c>
    </row>
    <row r="32" spans="1:13" ht="18.75" hidden="1" thickBot="1">
      <c r="A32" s="146" t="s">
        <v>183</v>
      </c>
      <c r="B32" s="147" t="s">
        <v>15</v>
      </c>
      <c r="C32" s="148">
        <f t="shared" si="2"/>
        <v>44030</v>
      </c>
      <c r="D32" s="148">
        <f t="shared" si="0"/>
        <v>44040</v>
      </c>
      <c r="E32" s="149"/>
      <c r="F32" s="148">
        <v>44034</v>
      </c>
      <c r="G32" s="152">
        <v>44040</v>
      </c>
      <c r="H32" s="147"/>
      <c r="I32" s="453"/>
      <c r="J32" s="150"/>
      <c r="K32" s="455"/>
      <c r="L32" s="457"/>
      <c r="M32" s="459"/>
    </row>
    <row r="33" spans="1:13" ht="18.75" hidden="1" thickBot="1">
      <c r="A33" s="141" t="s">
        <v>184</v>
      </c>
      <c r="B33" s="142" t="s">
        <v>15</v>
      </c>
      <c r="C33" s="151">
        <f t="shared" si="2"/>
        <v>44037</v>
      </c>
      <c r="D33" s="143">
        <f t="shared" si="0"/>
        <v>44047</v>
      </c>
      <c r="E33" s="144"/>
      <c r="F33" s="143">
        <v>44041</v>
      </c>
      <c r="G33" s="143">
        <v>44047</v>
      </c>
      <c r="H33" s="142"/>
      <c r="I33" s="464" t="s">
        <v>173</v>
      </c>
      <c r="J33" s="153"/>
      <c r="K33" s="454">
        <v>16</v>
      </c>
      <c r="L33" s="456">
        <v>43675</v>
      </c>
      <c r="M33" s="458">
        <v>43688</v>
      </c>
    </row>
    <row r="34" spans="1:13" ht="18.75" hidden="1" thickBot="1">
      <c r="A34" s="146" t="s">
        <v>185</v>
      </c>
      <c r="B34" s="147" t="s">
        <v>16</v>
      </c>
      <c r="C34" s="148">
        <f t="shared" si="2"/>
        <v>44044</v>
      </c>
      <c r="D34" s="148">
        <f t="shared" si="0"/>
        <v>44054</v>
      </c>
      <c r="E34" s="149"/>
      <c r="F34" s="148">
        <v>44048</v>
      </c>
      <c r="G34" s="152">
        <v>44054</v>
      </c>
      <c r="H34" s="147"/>
      <c r="I34" s="465"/>
      <c r="J34" s="154"/>
      <c r="K34" s="455"/>
      <c r="L34" s="457"/>
      <c r="M34" s="459"/>
    </row>
    <row r="35" spans="1:13" ht="18.75" hidden="1" thickBot="1">
      <c r="A35" s="141" t="s">
        <v>186</v>
      </c>
      <c r="B35" s="142" t="s">
        <v>16</v>
      </c>
      <c r="C35" s="151">
        <f t="shared" si="2"/>
        <v>44051</v>
      </c>
      <c r="D35" s="143">
        <f t="shared" si="0"/>
        <v>44061</v>
      </c>
      <c r="E35" s="144"/>
      <c r="F35" s="143">
        <v>44055</v>
      </c>
      <c r="G35" s="143">
        <v>44061</v>
      </c>
      <c r="H35" s="142"/>
      <c r="I35" s="452" t="s">
        <v>187</v>
      </c>
      <c r="J35" s="145"/>
      <c r="K35" s="454">
        <v>17</v>
      </c>
      <c r="L35" s="456">
        <v>43689</v>
      </c>
      <c r="M35" s="458">
        <v>43702</v>
      </c>
    </row>
    <row r="36" spans="1:13" ht="18.75" hidden="1" thickBot="1">
      <c r="A36" s="146" t="s">
        <v>188</v>
      </c>
      <c r="B36" s="147" t="s">
        <v>16</v>
      </c>
      <c r="C36" s="148">
        <f t="shared" si="2"/>
        <v>44058</v>
      </c>
      <c r="D36" s="148">
        <f t="shared" si="0"/>
        <v>44068</v>
      </c>
      <c r="E36" s="149"/>
      <c r="F36" s="148">
        <v>44062</v>
      </c>
      <c r="G36" s="152">
        <v>44068</v>
      </c>
      <c r="H36" s="147"/>
      <c r="I36" s="453"/>
      <c r="J36" s="150"/>
      <c r="K36" s="455"/>
      <c r="L36" s="457"/>
      <c r="M36" s="459"/>
    </row>
    <row r="37" spans="1:13" ht="18.75" hidden="1" thickBot="1">
      <c r="A37" s="141" t="s">
        <v>189</v>
      </c>
      <c r="B37" s="142" t="s">
        <v>16</v>
      </c>
      <c r="C37" s="151">
        <f t="shared" si="2"/>
        <v>44065</v>
      </c>
      <c r="D37" s="143">
        <f t="shared" si="0"/>
        <v>44075</v>
      </c>
      <c r="E37" s="144"/>
      <c r="F37" s="143">
        <v>44069</v>
      </c>
      <c r="G37" s="143">
        <v>44075</v>
      </c>
      <c r="H37" s="142"/>
      <c r="I37" s="452" t="s">
        <v>190</v>
      </c>
      <c r="J37" s="145"/>
      <c r="K37" s="454">
        <v>18</v>
      </c>
      <c r="L37" s="456">
        <v>43703</v>
      </c>
      <c r="M37" s="458">
        <v>43716</v>
      </c>
    </row>
    <row r="38" spans="1:13" ht="18.75" hidden="1" thickBot="1">
      <c r="A38" s="146" t="s">
        <v>191</v>
      </c>
      <c r="B38" s="147" t="s">
        <v>16</v>
      </c>
      <c r="C38" s="148">
        <f t="shared" si="2"/>
        <v>44072</v>
      </c>
      <c r="D38" s="148">
        <f t="shared" si="0"/>
        <v>44082</v>
      </c>
      <c r="E38" s="149"/>
      <c r="F38" s="148">
        <v>44076</v>
      </c>
      <c r="G38" s="152">
        <v>44082</v>
      </c>
      <c r="H38" s="147"/>
      <c r="I38" s="453"/>
      <c r="J38" s="150"/>
      <c r="K38" s="455"/>
      <c r="L38" s="457"/>
      <c r="M38" s="459"/>
    </row>
    <row r="39" spans="1:13" ht="18.75" hidden="1" thickBot="1">
      <c r="A39" s="141" t="s">
        <v>192</v>
      </c>
      <c r="B39" s="142" t="s">
        <v>17</v>
      </c>
      <c r="C39" s="151">
        <f t="shared" si="2"/>
        <v>44079</v>
      </c>
      <c r="D39" s="143">
        <f t="shared" si="0"/>
        <v>44089</v>
      </c>
      <c r="E39" s="144"/>
      <c r="F39" s="143">
        <v>44083</v>
      </c>
      <c r="G39" s="143">
        <v>44089</v>
      </c>
      <c r="H39" s="142" t="s">
        <v>193</v>
      </c>
      <c r="I39" s="469" t="s">
        <v>187</v>
      </c>
      <c r="J39" s="145"/>
      <c r="K39" s="454">
        <v>19</v>
      </c>
      <c r="L39" s="456">
        <v>43717</v>
      </c>
      <c r="M39" s="458">
        <v>43730</v>
      </c>
    </row>
    <row r="40" spans="1:13" ht="18.75" hidden="1" thickBot="1">
      <c r="A40" s="146" t="s">
        <v>194</v>
      </c>
      <c r="B40" s="147" t="s">
        <v>17</v>
      </c>
      <c r="C40" s="148">
        <f t="shared" si="2"/>
        <v>44086</v>
      </c>
      <c r="D40" s="148">
        <f t="shared" si="0"/>
        <v>44096</v>
      </c>
      <c r="E40" s="149"/>
      <c r="F40" s="148">
        <v>44090</v>
      </c>
      <c r="G40" s="152">
        <v>44096</v>
      </c>
      <c r="H40" s="147"/>
      <c r="I40" s="470"/>
      <c r="J40" s="150"/>
      <c r="K40" s="455"/>
      <c r="L40" s="457"/>
      <c r="M40" s="459"/>
    </row>
    <row r="41" spans="1:13" ht="18.75" hidden="1" thickBot="1">
      <c r="A41" s="141" t="s">
        <v>195</v>
      </c>
      <c r="B41" s="142" t="s">
        <v>17</v>
      </c>
      <c r="C41" s="151">
        <f t="shared" si="2"/>
        <v>44093</v>
      </c>
      <c r="D41" s="143">
        <f t="shared" si="0"/>
        <v>44103</v>
      </c>
      <c r="E41" s="144"/>
      <c r="F41" s="143">
        <v>44097</v>
      </c>
      <c r="G41" s="143">
        <v>44103</v>
      </c>
      <c r="H41" s="142"/>
      <c r="I41" s="452" t="s">
        <v>196</v>
      </c>
      <c r="J41" s="145"/>
      <c r="K41" s="454">
        <v>20</v>
      </c>
      <c r="L41" s="456">
        <v>43731</v>
      </c>
      <c r="M41" s="458">
        <v>43744</v>
      </c>
    </row>
    <row r="42" spans="1:13" ht="18.75" hidden="1" thickBot="1">
      <c r="A42" s="146" t="s">
        <v>197</v>
      </c>
      <c r="B42" s="147" t="s">
        <v>17</v>
      </c>
      <c r="C42" s="148">
        <f t="shared" si="2"/>
        <v>44100</v>
      </c>
      <c r="D42" s="148">
        <f t="shared" si="0"/>
        <v>44110</v>
      </c>
      <c r="E42" s="149"/>
      <c r="F42" s="148">
        <v>44104</v>
      </c>
      <c r="G42" s="152">
        <v>44110</v>
      </c>
      <c r="H42" s="147"/>
      <c r="I42" s="453"/>
      <c r="J42" s="150"/>
      <c r="K42" s="455"/>
      <c r="L42" s="457"/>
      <c r="M42" s="459"/>
    </row>
    <row r="43" spans="1:13" ht="18.75" thickBot="1">
      <c r="A43" s="141" t="s">
        <v>198</v>
      </c>
      <c r="B43" s="142" t="s">
        <v>18</v>
      </c>
      <c r="C43" s="151">
        <f t="shared" si="2"/>
        <v>44107</v>
      </c>
      <c r="D43" s="143">
        <f t="shared" si="0"/>
        <v>44117</v>
      </c>
      <c r="E43" s="144"/>
      <c r="F43" s="143">
        <v>44111</v>
      </c>
      <c r="G43" s="143">
        <v>44117</v>
      </c>
      <c r="H43" s="142"/>
      <c r="I43" s="161"/>
      <c r="J43" s="162"/>
      <c r="K43" s="454">
        <v>21</v>
      </c>
      <c r="L43" s="456">
        <v>43745</v>
      </c>
      <c r="M43" s="458">
        <v>44124</v>
      </c>
    </row>
    <row r="44" spans="1:13" ht="32.25" thickBot="1">
      <c r="A44" s="146" t="s">
        <v>199</v>
      </c>
      <c r="B44" s="147" t="s">
        <v>18</v>
      </c>
      <c r="C44" s="148">
        <f t="shared" si="2"/>
        <v>44114</v>
      </c>
      <c r="D44" s="148">
        <f t="shared" si="0"/>
        <v>44124</v>
      </c>
      <c r="E44" s="149"/>
      <c r="F44" s="148">
        <v>44118</v>
      </c>
      <c r="G44" s="152">
        <v>44124</v>
      </c>
      <c r="H44" s="147"/>
      <c r="I44" s="163" t="s">
        <v>200</v>
      </c>
      <c r="J44" s="154"/>
      <c r="K44" s="455"/>
      <c r="L44" s="457"/>
      <c r="M44" s="459"/>
    </row>
    <row r="45" spans="1:13" ht="18.75" thickBot="1">
      <c r="A45" s="141" t="s">
        <v>201</v>
      </c>
      <c r="B45" s="142" t="s">
        <v>18</v>
      </c>
      <c r="C45" s="151">
        <f t="shared" si="2"/>
        <v>44121</v>
      </c>
      <c r="D45" s="143">
        <f t="shared" si="0"/>
        <v>44131</v>
      </c>
      <c r="E45" s="144"/>
      <c r="F45" s="143">
        <v>44125</v>
      </c>
      <c r="G45" s="143">
        <v>44131</v>
      </c>
      <c r="H45" s="142"/>
      <c r="I45" s="469" t="s">
        <v>202</v>
      </c>
      <c r="J45" s="145"/>
      <c r="K45" s="454">
        <v>22</v>
      </c>
      <c r="L45" s="456">
        <v>43758</v>
      </c>
      <c r="M45" s="458">
        <v>43772</v>
      </c>
    </row>
    <row r="46" spans="1:13" ht="18.75" thickBot="1">
      <c r="A46" s="146" t="s">
        <v>203</v>
      </c>
      <c r="B46" s="147" t="s">
        <v>18</v>
      </c>
      <c r="C46" s="148">
        <f t="shared" si="2"/>
        <v>44128</v>
      </c>
      <c r="D46" s="148">
        <f t="shared" si="0"/>
        <v>44138</v>
      </c>
      <c r="E46" s="149"/>
      <c r="F46" s="148">
        <v>44132</v>
      </c>
      <c r="G46" s="152">
        <v>44138</v>
      </c>
      <c r="H46" s="147" t="s">
        <v>202</v>
      </c>
      <c r="I46" s="470"/>
      <c r="J46" s="150"/>
      <c r="K46" s="455"/>
      <c r="L46" s="457"/>
      <c r="M46" s="459"/>
    </row>
    <row r="47" spans="1:13" ht="18.75" thickBot="1">
      <c r="A47" s="141" t="s">
        <v>204</v>
      </c>
      <c r="B47" s="142" t="s">
        <v>19</v>
      </c>
      <c r="C47" s="151">
        <f t="shared" si="2"/>
        <v>44135</v>
      </c>
      <c r="D47" s="143">
        <f t="shared" si="0"/>
        <v>44145</v>
      </c>
      <c r="E47" s="144"/>
      <c r="F47" s="143">
        <v>44139</v>
      </c>
      <c r="G47" s="143">
        <v>44145</v>
      </c>
      <c r="H47" s="142"/>
      <c r="I47" s="460" t="s">
        <v>205</v>
      </c>
      <c r="J47" s="153"/>
      <c r="K47" s="454">
        <v>23</v>
      </c>
      <c r="L47" s="456">
        <v>43773</v>
      </c>
      <c r="M47" s="458">
        <v>43786</v>
      </c>
    </row>
    <row r="48" spans="1:13" ht="18.75" thickBot="1">
      <c r="A48" s="146" t="s">
        <v>206</v>
      </c>
      <c r="B48" s="147" t="s">
        <v>19</v>
      </c>
      <c r="C48" s="148">
        <f t="shared" si="2"/>
        <v>44142</v>
      </c>
      <c r="D48" s="148">
        <f t="shared" si="0"/>
        <v>44152</v>
      </c>
      <c r="E48" s="149"/>
      <c r="F48" s="148">
        <v>44146</v>
      </c>
      <c r="G48" s="152">
        <v>44152</v>
      </c>
      <c r="H48" s="147" t="s">
        <v>207</v>
      </c>
      <c r="I48" s="461"/>
      <c r="J48" s="154"/>
      <c r="K48" s="455"/>
      <c r="L48" s="457"/>
      <c r="M48" s="459"/>
    </row>
    <row r="49" spans="1:13" ht="18.75" thickBot="1">
      <c r="A49" s="141" t="s">
        <v>208</v>
      </c>
      <c r="B49" s="142" t="s">
        <v>19</v>
      </c>
      <c r="C49" s="151">
        <f t="shared" si="2"/>
        <v>44149</v>
      </c>
      <c r="D49" s="143">
        <f t="shared" si="0"/>
        <v>44159</v>
      </c>
      <c r="E49" s="144"/>
      <c r="F49" s="143">
        <v>44153</v>
      </c>
      <c r="G49" s="143">
        <v>44159</v>
      </c>
      <c r="H49" s="142"/>
      <c r="I49" s="452" t="s">
        <v>209</v>
      </c>
      <c r="J49" s="145"/>
      <c r="K49" s="454">
        <v>24</v>
      </c>
      <c r="L49" s="456">
        <v>43787</v>
      </c>
      <c r="M49" s="458">
        <v>43800</v>
      </c>
    </row>
    <row r="50" spans="1:13" ht="18.75" thickBot="1">
      <c r="A50" s="146" t="s">
        <v>210</v>
      </c>
      <c r="B50" s="147" t="s">
        <v>19</v>
      </c>
      <c r="C50" s="148">
        <f t="shared" si="2"/>
        <v>44156</v>
      </c>
      <c r="D50" s="148">
        <f t="shared" si="0"/>
        <v>44166</v>
      </c>
      <c r="E50" s="149"/>
      <c r="F50" s="148">
        <v>44160</v>
      </c>
      <c r="G50" s="152">
        <v>44166</v>
      </c>
      <c r="H50" s="147" t="s">
        <v>209</v>
      </c>
      <c r="I50" s="453"/>
      <c r="J50" s="150"/>
      <c r="K50" s="455"/>
      <c r="L50" s="471"/>
      <c r="M50" s="472"/>
    </row>
    <row r="51" spans="1:13" ht="18.75" thickBot="1">
      <c r="A51" s="141" t="s">
        <v>211</v>
      </c>
      <c r="B51" s="142" t="s">
        <v>19</v>
      </c>
      <c r="C51" s="151">
        <f t="shared" si="2"/>
        <v>44163</v>
      </c>
      <c r="D51" s="143">
        <f t="shared" si="0"/>
        <v>44173</v>
      </c>
      <c r="E51" s="144"/>
      <c r="F51" s="143">
        <v>44167</v>
      </c>
      <c r="G51" s="143">
        <v>44173</v>
      </c>
      <c r="H51" s="142"/>
      <c r="I51" s="469" t="s">
        <v>1</v>
      </c>
      <c r="J51" s="145"/>
      <c r="K51" s="454">
        <v>25</v>
      </c>
      <c r="L51" s="479">
        <v>43801</v>
      </c>
      <c r="M51" s="481">
        <v>43814</v>
      </c>
    </row>
    <row r="52" spans="1:13" ht="18.75" thickBot="1">
      <c r="A52" s="146" t="s">
        <v>212</v>
      </c>
      <c r="B52" s="147" t="s">
        <v>20</v>
      </c>
      <c r="C52" s="148">
        <f t="shared" si="2"/>
        <v>44170</v>
      </c>
      <c r="D52" s="148">
        <f t="shared" si="0"/>
        <v>44180</v>
      </c>
      <c r="E52" s="149"/>
      <c r="F52" s="148">
        <v>44174</v>
      </c>
      <c r="G52" s="152">
        <v>44180</v>
      </c>
      <c r="H52" s="147"/>
      <c r="I52" s="470"/>
      <c r="J52" s="150"/>
      <c r="K52" s="455"/>
      <c r="L52" s="480"/>
      <c r="M52" s="482"/>
    </row>
    <row r="53" spans="1:13" ht="18.75" thickBot="1">
      <c r="A53" s="164" t="s">
        <v>213</v>
      </c>
      <c r="B53" s="165" t="s">
        <v>20</v>
      </c>
      <c r="C53" s="151">
        <f t="shared" si="2"/>
        <v>44177</v>
      </c>
      <c r="D53" s="143">
        <f t="shared" si="0"/>
        <v>44187</v>
      </c>
      <c r="E53" s="144"/>
      <c r="F53" s="143">
        <v>44181</v>
      </c>
      <c r="G53" s="143">
        <v>44187</v>
      </c>
      <c r="H53" s="165"/>
      <c r="I53" s="166"/>
      <c r="J53" s="167"/>
      <c r="K53" s="483">
        <v>26</v>
      </c>
      <c r="L53" s="485">
        <v>43815</v>
      </c>
      <c r="M53" s="487">
        <v>43828</v>
      </c>
    </row>
    <row r="54" spans="1:13" ht="32.25" thickBot="1">
      <c r="A54" s="168" t="s">
        <v>214</v>
      </c>
      <c r="B54" s="169" t="s">
        <v>20</v>
      </c>
      <c r="C54" s="148">
        <f t="shared" si="2"/>
        <v>44184</v>
      </c>
      <c r="D54" s="148">
        <f t="shared" si="0"/>
        <v>44194</v>
      </c>
      <c r="E54" s="149"/>
      <c r="F54" s="148">
        <v>44188</v>
      </c>
      <c r="G54" s="152">
        <v>44194</v>
      </c>
      <c r="H54" s="169" t="s">
        <v>215</v>
      </c>
      <c r="I54" s="170" t="s">
        <v>216</v>
      </c>
      <c r="J54" s="171"/>
      <c r="K54" s="484"/>
      <c r="L54" s="486"/>
      <c r="M54" s="488"/>
    </row>
    <row r="55" spans="1:13" ht="18.75" thickBot="1">
      <c r="A55" s="172" t="s">
        <v>217</v>
      </c>
      <c r="B55" s="173" t="s">
        <v>20</v>
      </c>
      <c r="C55" s="151">
        <f t="shared" si="2"/>
        <v>44191</v>
      </c>
      <c r="D55" s="143">
        <f t="shared" si="0"/>
        <v>44201</v>
      </c>
      <c r="E55" s="144"/>
      <c r="F55" s="143">
        <v>44195</v>
      </c>
      <c r="G55" s="143">
        <v>44201</v>
      </c>
      <c r="H55" s="173" t="s">
        <v>131</v>
      </c>
      <c r="I55" s="473" t="s">
        <v>218</v>
      </c>
      <c r="J55" s="174"/>
      <c r="K55" s="473">
        <v>27</v>
      </c>
      <c r="L55" s="475">
        <v>43829</v>
      </c>
      <c r="M55" s="477">
        <v>43477</v>
      </c>
    </row>
    <row r="56" spans="1:13" ht="36.75" thickBot="1">
      <c r="A56" s="175" t="s">
        <v>219</v>
      </c>
      <c r="B56" s="147" t="s">
        <v>9</v>
      </c>
      <c r="C56" s="148">
        <f t="shared" si="2"/>
        <v>44198</v>
      </c>
      <c r="D56" s="148">
        <f t="shared" si="0"/>
        <v>44208</v>
      </c>
      <c r="E56" s="149"/>
      <c r="F56" s="148">
        <v>44202</v>
      </c>
      <c r="G56" s="152">
        <v>44208</v>
      </c>
      <c r="H56" s="147"/>
      <c r="I56" s="474"/>
      <c r="J56" s="154"/>
      <c r="K56" s="474"/>
      <c r="L56" s="476"/>
      <c r="M56" s="478"/>
    </row>
    <row r="57" spans="1:13" ht="15.75">
      <c r="A57" s="161"/>
      <c r="B57" s="161"/>
      <c r="C57" s="176"/>
      <c r="H57" s="161"/>
      <c r="I57" s="161"/>
      <c r="J57" s="161"/>
      <c r="K57" s="177"/>
      <c r="M57" s="178"/>
    </row>
    <row r="58" spans="1:13" ht="15.75">
      <c r="A58" s="161"/>
      <c r="B58" s="161"/>
      <c r="C58" s="176"/>
      <c r="H58" s="161"/>
      <c r="I58" s="161"/>
      <c r="J58" s="161"/>
      <c r="K58" s="177"/>
      <c r="M58" s="178"/>
    </row>
    <row r="59" spans="1:13" ht="15.75">
      <c r="A59" s="161"/>
      <c r="B59" s="161"/>
      <c r="C59" s="176"/>
      <c r="H59" s="161"/>
      <c r="I59" s="161"/>
      <c r="J59" s="161"/>
      <c r="K59" s="177"/>
      <c r="M59" s="178"/>
    </row>
    <row r="60" spans="1:13" ht="15.75">
      <c r="A60" s="161"/>
      <c r="B60" s="161"/>
      <c r="C60" s="176"/>
      <c r="H60" s="161"/>
      <c r="I60" s="161"/>
      <c r="J60" s="161"/>
      <c r="K60" s="177"/>
      <c r="M60" s="178"/>
    </row>
  </sheetData>
  <mergeCells count="106">
    <mergeCell ref="I55:I56"/>
    <mergeCell ref="K55:K56"/>
    <mergeCell ref="L55:L56"/>
    <mergeCell ref="M55:M56"/>
    <mergeCell ref="I51:I52"/>
    <mergeCell ref="K51:K52"/>
    <mergeCell ref="L51:L52"/>
    <mergeCell ref="M51:M52"/>
    <mergeCell ref="K53:K54"/>
    <mergeCell ref="L53:L54"/>
    <mergeCell ref="M53:M54"/>
    <mergeCell ref="I47:I48"/>
    <mergeCell ref="K47:K48"/>
    <mergeCell ref="L47:L48"/>
    <mergeCell ref="M47:M48"/>
    <mergeCell ref="I49:I50"/>
    <mergeCell ref="K49:K50"/>
    <mergeCell ref="L49:L50"/>
    <mergeCell ref="M49:M50"/>
    <mergeCell ref="K43:K44"/>
    <mergeCell ref="L43:L44"/>
    <mergeCell ref="M43:M44"/>
    <mergeCell ref="I45:I46"/>
    <mergeCell ref="K45:K46"/>
    <mergeCell ref="L45:L46"/>
    <mergeCell ref="M45:M46"/>
    <mergeCell ref="I39:I40"/>
    <mergeCell ref="K39:K40"/>
    <mergeCell ref="L39:L40"/>
    <mergeCell ref="M39:M40"/>
    <mergeCell ref="I41:I42"/>
    <mergeCell ref="K41:K42"/>
    <mergeCell ref="L41:L42"/>
    <mergeCell ref="M41:M42"/>
    <mergeCell ref="I35:I36"/>
    <mergeCell ref="K35:K36"/>
    <mergeCell ref="L35:L36"/>
    <mergeCell ref="M35:M36"/>
    <mergeCell ref="I37:I38"/>
    <mergeCell ref="K37:K38"/>
    <mergeCell ref="L37:L38"/>
    <mergeCell ref="M37:M38"/>
    <mergeCell ref="I31:I32"/>
    <mergeCell ref="K31:K32"/>
    <mergeCell ref="L31:L32"/>
    <mergeCell ref="M31:M32"/>
    <mergeCell ref="I33:I34"/>
    <mergeCell ref="K33:K34"/>
    <mergeCell ref="L33:L34"/>
    <mergeCell ref="M33:M34"/>
    <mergeCell ref="I27:I28"/>
    <mergeCell ref="K27:K28"/>
    <mergeCell ref="L27:L28"/>
    <mergeCell ref="M27:M28"/>
    <mergeCell ref="I29:I30"/>
    <mergeCell ref="K29:K30"/>
    <mergeCell ref="L29:L30"/>
    <mergeCell ref="M29:M30"/>
    <mergeCell ref="I23:I24"/>
    <mergeCell ref="K23:K24"/>
    <mergeCell ref="L23:L24"/>
    <mergeCell ref="M23:M24"/>
    <mergeCell ref="I25:I26"/>
    <mergeCell ref="K25:K26"/>
    <mergeCell ref="L25:L26"/>
    <mergeCell ref="M25:M26"/>
    <mergeCell ref="K19:K20"/>
    <mergeCell ref="L19:M19"/>
    <mergeCell ref="H21:H22"/>
    <mergeCell ref="I21:I22"/>
    <mergeCell ref="K21:K22"/>
    <mergeCell ref="L21:L22"/>
    <mergeCell ref="M21:M22"/>
    <mergeCell ref="I15:I16"/>
    <mergeCell ref="K15:K16"/>
    <mergeCell ref="L15:L16"/>
    <mergeCell ref="M15:M16"/>
    <mergeCell ref="I17:I18"/>
    <mergeCell ref="K17:K18"/>
    <mergeCell ref="L17:L18"/>
    <mergeCell ref="M17:M18"/>
    <mergeCell ref="I11:I12"/>
    <mergeCell ref="K11:K12"/>
    <mergeCell ref="L11:L12"/>
    <mergeCell ref="M11:M12"/>
    <mergeCell ref="I13:I14"/>
    <mergeCell ref="K13:K14"/>
    <mergeCell ref="L13:L14"/>
    <mergeCell ref="M13:M14"/>
    <mergeCell ref="I7:I8"/>
    <mergeCell ref="K7:K8"/>
    <mergeCell ref="L7:L8"/>
    <mergeCell ref="M7:M8"/>
    <mergeCell ref="I9:I10"/>
    <mergeCell ref="K9:K10"/>
    <mergeCell ref="L9:L10"/>
    <mergeCell ref="M9:M10"/>
    <mergeCell ref="A1:M1"/>
    <mergeCell ref="I3:I4"/>
    <mergeCell ref="K3:K4"/>
    <mergeCell ref="L3:L4"/>
    <mergeCell ref="M3:M4"/>
    <mergeCell ref="I5:I6"/>
    <mergeCell ref="K5:K6"/>
    <mergeCell ref="L5:L6"/>
    <mergeCell ref="M5:M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3" tint="0.59999389629810485"/>
  </sheetPr>
  <dimension ref="A1:Q34"/>
  <sheetViews>
    <sheetView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O39" sqref="O39"/>
    </sheetView>
  </sheetViews>
  <sheetFormatPr defaultColWidth="29.85546875" defaultRowHeight="15"/>
  <cols>
    <col min="1" max="1" width="23" style="122" customWidth="1"/>
    <col min="2" max="2" width="8.7109375" style="122" customWidth="1"/>
    <col min="3" max="3" width="8" style="122" customWidth="1"/>
    <col min="4" max="4" width="7.85546875" style="122" customWidth="1"/>
    <col min="5" max="5" width="13.5703125" style="122" customWidth="1"/>
    <col min="6" max="7" width="8.7109375" style="122" customWidth="1"/>
    <col min="8" max="8" width="8.85546875" style="122" customWidth="1"/>
    <col min="9" max="9" width="7.85546875" style="122" customWidth="1"/>
    <col min="10" max="10" width="11.85546875" style="122" customWidth="1"/>
    <col min="11" max="11" width="8.7109375" style="1" hidden="1" customWidth="1"/>
    <col min="12" max="12" width="10" style="1" hidden="1" customWidth="1"/>
    <col min="13" max="13" width="14.5703125" style="122" customWidth="1"/>
    <col min="14" max="14" width="15.85546875" style="122" customWidth="1"/>
    <col min="15" max="15" width="29.85546875" customWidth="1"/>
    <col min="16" max="16" width="29.85546875" style="1"/>
    <col min="17" max="17" width="29.85546875" style="81"/>
    <col min="18" max="16384" width="29.85546875" style="1"/>
  </cols>
  <sheetData>
    <row r="1" spans="1:17">
      <c r="A1" s="117" t="s">
        <v>6</v>
      </c>
      <c r="B1" s="117"/>
      <c r="C1" s="117"/>
      <c r="D1" s="117"/>
      <c r="E1" s="117"/>
      <c r="F1" s="117"/>
      <c r="G1" s="117"/>
      <c r="H1" s="117"/>
      <c r="I1" s="117"/>
      <c r="J1" s="117"/>
      <c r="K1" s="52"/>
      <c r="L1" s="52"/>
    </row>
    <row r="2" spans="1:17">
      <c r="A2" s="123" t="s">
        <v>35</v>
      </c>
      <c r="B2" s="117"/>
      <c r="C2" s="117"/>
      <c r="D2" s="117"/>
      <c r="E2" s="117"/>
      <c r="F2" s="117"/>
      <c r="G2" s="117"/>
      <c r="H2" s="117"/>
      <c r="I2" s="117"/>
      <c r="J2" s="117"/>
      <c r="K2" s="52"/>
      <c r="L2" s="52"/>
    </row>
    <row r="3" spans="1:17" s="51" customFormat="1" ht="101.25">
      <c r="A3" s="124" t="s">
        <v>0</v>
      </c>
      <c r="B3" s="118" t="s">
        <v>2</v>
      </c>
      <c r="C3" s="119" t="s">
        <v>39</v>
      </c>
      <c r="D3" s="119" t="s">
        <v>40</v>
      </c>
      <c r="E3" s="119" t="s">
        <v>41</v>
      </c>
      <c r="F3" s="119" t="s">
        <v>36</v>
      </c>
      <c r="G3" s="119" t="s">
        <v>4</v>
      </c>
      <c r="H3" s="119" t="s">
        <v>3</v>
      </c>
      <c r="I3" s="119" t="s">
        <v>42</v>
      </c>
      <c r="J3" s="119" t="s">
        <v>43</v>
      </c>
      <c r="K3" s="79" t="s">
        <v>37</v>
      </c>
      <c r="L3" s="79" t="s">
        <v>69</v>
      </c>
      <c r="M3" s="119" t="s">
        <v>44</v>
      </c>
      <c r="N3" s="119" t="s">
        <v>45</v>
      </c>
      <c r="Q3" s="82" t="s">
        <v>49</v>
      </c>
    </row>
    <row r="4" spans="1:17" ht="14.25" customHeight="1">
      <c r="A4" s="125" t="s">
        <v>9</v>
      </c>
      <c r="B4" s="120">
        <v>1</v>
      </c>
      <c r="C4" s="121">
        <v>43466</v>
      </c>
      <c r="D4" s="121">
        <v>43479</v>
      </c>
      <c r="E4" s="121" t="s">
        <v>76</v>
      </c>
      <c r="F4" s="121">
        <v>43801</v>
      </c>
      <c r="G4" s="121">
        <f>C4-14</f>
        <v>43452</v>
      </c>
      <c r="H4" s="121">
        <v>43493</v>
      </c>
      <c r="I4" s="121">
        <v>43828</v>
      </c>
      <c r="J4" s="121">
        <v>43490</v>
      </c>
      <c r="K4" s="53">
        <v>43463</v>
      </c>
      <c r="L4" s="53">
        <v>43490</v>
      </c>
      <c r="M4" s="121">
        <v>43828</v>
      </c>
      <c r="N4" s="121">
        <v>43490</v>
      </c>
      <c r="P4" s="77"/>
      <c r="Q4" s="83" t="str">
        <f>A4&amp;" "&amp;"ad#"&amp;" "&amp;B4</f>
        <v>January ad# 1</v>
      </c>
    </row>
    <row r="5" spans="1:17" ht="14.25" customHeight="1">
      <c r="A5" s="125" t="s">
        <v>9</v>
      </c>
      <c r="B5" s="120">
        <v>2</v>
      </c>
      <c r="C5" s="121">
        <v>43480</v>
      </c>
      <c r="D5" s="121">
        <v>43493</v>
      </c>
      <c r="E5" s="121" t="s">
        <v>76</v>
      </c>
      <c r="F5" s="121">
        <v>43815</v>
      </c>
      <c r="G5" s="121">
        <v>43817</v>
      </c>
      <c r="H5" s="121">
        <v>43493</v>
      </c>
      <c r="I5" s="121">
        <v>43828</v>
      </c>
      <c r="J5" s="121">
        <v>43490</v>
      </c>
      <c r="K5" s="54">
        <v>43463</v>
      </c>
      <c r="L5" s="54">
        <v>43490</v>
      </c>
      <c r="M5" s="121">
        <v>43828</v>
      </c>
      <c r="N5" s="121">
        <v>43490</v>
      </c>
      <c r="P5" s="77"/>
      <c r="Q5" s="83" t="str">
        <f t="shared" ref="Q5:Q34" si="0">A5&amp;" "&amp;"ad#"&amp;" "&amp;B5</f>
        <v>January ad# 2</v>
      </c>
    </row>
    <row r="6" spans="1:17" ht="14.25" customHeight="1">
      <c r="A6" s="125" t="s">
        <v>10</v>
      </c>
      <c r="B6" s="120">
        <v>3</v>
      </c>
      <c r="C6" s="121">
        <v>43494</v>
      </c>
      <c r="D6" s="121">
        <v>43507</v>
      </c>
      <c r="E6" s="121" t="s">
        <v>75</v>
      </c>
      <c r="F6" s="121">
        <v>43466</v>
      </c>
      <c r="G6" s="121">
        <f>C6-14</f>
        <v>43480</v>
      </c>
      <c r="H6" s="121">
        <v>43521</v>
      </c>
      <c r="I6" s="121">
        <v>43491</v>
      </c>
      <c r="J6" s="121">
        <v>43518</v>
      </c>
      <c r="K6" s="53">
        <v>43126</v>
      </c>
      <c r="L6" s="53">
        <v>43518</v>
      </c>
      <c r="M6" s="121">
        <v>43491</v>
      </c>
      <c r="N6" s="121">
        <v>43518</v>
      </c>
      <c r="P6" s="77"/>
      <c r="Q6" s="83" t="str">
        <f t="shared" si="0"/>
        <v>February ad# 3</v>
      </c>
    </row>
    <row r="7" spans="1:17" ht="14.25" customHeight="1">
      <c r="A7" s="125" t="s">
        <v>10</v>
      </c>
      <c r="B7" s="120">
        <v>4</v>
      </c>
      <c r="C7" s="121">
        <v>43508</v>
      </c>
      <c r="D7" s="121">
        <v>43521</v>
      </c>
      <c r="E7" s="121" t="s">
        <v>75</v>
      </c>
      <c r="F7" s="121">
        <v>43478</v>
      </c>
      <c r="G7" s="121">
        <v>43480</v>
      </c>
      <c r="H7" s="121">
        <v>43521</v>
      </c>
      <c r="I7" s="121">
        <v>43491</v>
      </c>
      <c r="J7" s="121">
        <v>43518</v>
      </c>
      <c r="K7" s="54">
        <v>43126</v>
      </c>
      <c r="L7" s="54">
        <v>43518</v>
      </c>
      <c r="M7" s="121">
        <v>43491</v>
      </c>
      <c r="N7" s="121">
        <v>43518</v>
      </c>
      <c r="P7" s="77"/>
      <c r="Q7" s="83" t="str">
        <f t="shared" si="0"/>
        <v>February ad# 4</v>
      </c>
    </row>
    <row r="8" spans="1:17" ht="14.25" customHeight="1">
      <c r="A8" s="125" t="s">
        <v>11</v>
      </c>
      <c r="B8" s="120">
        <v>5</v>
      </c>
      <c r="C8" s="121">
        <v>43522</v>
      </c>
      <c r="D8" s="121">
        <v>43534</v>
      </c>
      <c r="E8" s="121" t="s">
        <v>77</v>
      </c>
      <c r="F8" s="121">
        <v>43492</v>
      </c>
      <c r="G8" s="121">
        <f>C8-14</f>
        <v>43508</v>
      </c>
      <c r="H8" s="121">
        <v>43557</v>
      </c>
      <c r="I8" s="121">
        <v>43519</v>
      </c>
      <c r="J8" s="121">
        <v>43545</v>
      </c>
      <c r="K8" s="53">
        <v>43154</v>
      </c>
      <c r="L8" s="53">
        <v>43188</v>
      </c>
      <c r="M8" s="121">
        <v>43519</v>
      </c>
      <c r="N8" s="121">
        <v>43545</v>
      </c>
      <c r="P8" s="77"/>
      <c r="Q8" s="83" t="str">
        <f t="shared" si="0"/>
        <v>March ad# 5</v>
      </c>
    </row>
    <row r="9" spans="1:17" ht="14.25" customHeight="1">
      <c r="A9" s="125" t="s">
        <v>11</v>
      </c>
      <c r="B9" s="120">
        <v>6</v>
      </c>
      <c r="C9" s="121">
        <v>43535</v>
      </c>
      <c r="D9" s="121">
        <v>43548</v>
      </c>
      <c r="E9" s="121" t="s">
        <v>77</v>
      </c>
      <c r="F9" s="121">
        <v>43506</v>
      </c>
      <c r="G9" s="121">
        <v>43508</v>
      </c>
      <c r="H9" s="121">
        <v>43557</v>
      </c>
      <c r="I9" s="121">
        <v>43519</v>
      </c>
      <c r="J9" s="121">
        <v>43545</v>
      </c>
      <c r="K9" s="54">
        <v>43154</v>
      </c>
      <c r="L9" s="54">
        <v>43188</v>
      </c>
      <c r="M9" s="121">
        <v>43519</v>
      </c>
      <c r="N9" s="121">
        <v>43545</v>
      </c>
      <c r="P9" s="77"/>
      <c r="Q9" s="83" t="str">
        <f t="shared" si="0"/>
        <v>March ad# 6</v>
      </c>
    </row>
    <row r="10" spans="1:17" ht="14.25" customHeight="1">
      <c r="A10" s="125" t="s">
        <v>11</v>
      </c>
      <c r="B10" s="120">
        <v>7</v>
      </c>
      <c r="C10" s="121">
        <v>43549</v>
      </c>
      <c r="D10" s="121">
        <v>43557</v>
      </c>
      <c r="E10" s="121" t="s">
        <v>77</v>
      </c>
      <c r="F10" s="121">
        <v>43520</v>
      </c>
      <c r="G10" s="121">
        <v>43508</v>
      </c>
      <c r="H10" s="121">
        <v>43557</v>
      </c>
      <c r="I10" s="121">
        <v>43519</v>
      </c>
      <c r="J10" s="121">
        <v>43545</v>
      </c>
      <c r="K10" s="80">
        <v>43154</v>
      </c>
      <c r="L10" s="80">
        <v>43188</v>
      </c>
      <c r="M10" s="121">
        <v>43519</v>
      </c>
      <c r="N10" s="121">
        <v>43545</v>
      </c>
      <c r="P10" s="77"/>
      <c r="Q10" s="83" t="str">
        <f t="shared" si="0"/>
        <v>March ad# 7</v>
      </c>
    </row>
    <row r="11" spans="1:17" ht="14.25" customHeight="1">
      <c r="A11" s="125" t="s">
        <v>12</v>
      </c>
      <c r="B11" s="120">
        <v>8</v>
      </c>
      <c r="C11" s="121">
        <v>43561</v>
      </c>
      <c r="D11" s="121">
        <v>43576</v>
      </c>
      <c r="E11" s="121" t="s">
        <v>81</v>
      </c>
      <c r="F11" s="121">
        <v>43533</v>
      </c>
      <c r="G11" s="121">
        <f>C11-14</f>
        <v>43547</v>
      </c>
      <c r="H11" s="121">
        <v>43590</v>
      </c>
      <c r="I11" s="121">
        <v>43546</v>
      </c>
      <c r="J11" s="121">
        <v>43580</v>
      </c>
      <c r="K11" s="54">
        <v>43189</v>
      </c>
      <c r="L11" s="54">
        <v>43216</v>
      </c>
      <c r="M11" s="121">
        <v>43546</v>
      </c>
      <c r="N11" s="121">
        <v>43580</v>
      </c>
      <c r="P11" s="77"/>
      <c r="Q11" s="83" t="str">
        <f t="shared" si="0"/>
        <v>April ad# 8</v>
      </c>
    </row>
    <row r="12" spans="1:17" ht="14.25" customHeight="1">
      <c r="A12" s="125" t="s">
        <v>12</v>
      </c>
      <c r="B12" s="120">
        <v>9</v>
      </c>
      <c r="C12" s="121">
        <v>43577</v>
      </c>
      <c r="D12" s="121">
        <v>43590</v>
      </c>
      <c r="E12" s="121" t="s">
        <v>81</v>
      </c>
      <c r="F12" s="121">
        <v>43547</v>
      </c>
      <c r="G12" s="121">
        <v>43547</v>
      </c>
      <c r="H12" s="121">
        <v>43590</v>
      </c>
      <c r="I12" s="121">
        <v>43546</v>
      </c>
      <c r="J12" s="121">
        <v>43580</v>
      </c>
      <c r="K12" s="80">
        <v>43189</v>
      </c>
      <c r="L12" s="80">
        <v>43216</v>
      </c>
      <c r="M12" s="121">
        <v>43546</v>
      </c>
      <c r="N12" s="121">
        <v>43580</v>
      </c>
      <c r="Q12" s="83" t="str">
        <f t="shared" si="0"/>
        <v>April ad# 9</v>
      </c>
    </row>
    <row r="13" spans="1:17" ht="14.25" customHeight="1">
      <c r="A13" s="125" t="s">
        <v>13</v>
      </c>
      <c r="B13" s="120">
        <v>10</v>
      </c>
      <c r="C13" s="121">
        <v>43591</v>
      </c>
      <c r="D13" s="121">
        <v>43604</v>
      </c>
      <c r="E13" s="121" t="s">
        <v>82</v>
      </c>
      <c r="F13" s="121">
        <v>43561</v>
      </c>
      <c r="G13" s="121">
        <f>C13-14</f>
        <v>43577</v>
      </c>
      <c r="H13" s="121">
        <v>43618</v>
      </c>
      <c r="I13" s="121">
        <v>43581</v>
      </c>
      <c r="J13" s="121">
        <v>43608</v>
      </c>
      <c r="K13" s="54">
        <v>43217</v>
      </c>
      <c r="L13" s="54">
        <v>43251</v>
      </c>
      <c r="M13" s="121">
        <v>43581</v>
      </c>
      <c r="N13" s="121">
        <v>43608</v>
      </c>
      <c r="P13" s="77"/>
      <c r="Q13" s="83" t="str">
        <f t="shared" si="0"/>
        <v>May ad# 10</v>
      </c>
    </row>
    <row r="14" spans="1:17" ht="14.25" customHeight="1">
      <c r="A14" s="125" t="s">
        <v>13</v>
      </c>
      <c r="B14" s="120">
        <v>11</v>
      </c>
      <c r="C14" s="121">
        <v>43605</v>
      </c>
      <c r="D14" s="121">
        <v>43618</v>
      </c>
      <c r="E14" s="121" t="s">
        <v>82</v>
      </c>
      <c r="F14" s="121">
        <v>43575</v>
      </c>
      <c r="G14" s="121">
        <v>43577</v>
      </c>
      <c r="H14" s="121">
        <v>43618</v>
      </c>
      <c r="I14" s="121">
        <v>43581</v>
      </c>
      <c r="J14" s="121">
        <v>43608</v>
      </c>
      <c r="K14" s="53">
        <v>43217</v>
      </c>
      <c r="L14" s="53">
        <v>43251</v>
      </c>
      <c r="M14" s="121">
        <v>43581</v>
      </c>
      <c r="N14" s="121">
        <v>43608</v>
      </c>
      <c r="O14" s="78"/>
      <c r="P14" s="78"/>
      <c r="Q14" s="83" t="str">
        <f t="shared" si="0"/>
        <v>May ad# 11</v>
      </c>
    </row>
    <row r="15" spans="1:17" ht="14.25" customHeight="1">
      <c r="A15" s="125" t="s">
        <v>14</v>
      </c>
      <c r="B15" s="120">
        <v>12</v>
      </c>
      <c r="C15" s="121">
        <v>43619</v>
      </c>
      <c r="D15" s="121">
        <v>43632</v>
      </c>
      <c r="E15" s="121" t="s">
        <v>83</v>
      </c>
      <c r="F15" s="121">
        <v>43589</v>
      </c>
      <c r="G15" s="121">
        <f>C15-14</f>
        <v>43605</v>
      </c>
      <c r="H15" s="121">
        <v>43646</v>
      </c>
      <c r="I15" s="121">
        <v>43609</v>
      </c>
      <c r="J15" s="121">
        <v>43636</v>
      </c>
      <c r="K15" s="54">
        <v>43252</v>
      </c>
      <c r="L15" s="54">
        <v>43279</v>
      </c>
      <c r="M15" s="121">
        <v>43609</v>
      </c>
      <c r="N15" s="121">
        <v>43636</v>
      </c>
      <c r="O15" s="78"/>
      <c r="P15" s="78"/>
      <c r="Q15" s="83" t="str">
        <f t="shared" si="0"/>
        <v>June ad# 12</v>
      </c>
    </row>
    <row r="16" spans="1:17" ht="14.25" customHeight="1">
      <c r="A16" s="125" t="s">
        <v>14</v>
      </c>
      <c r="B16" s="120">
        <v>13</v>
      </c>
      <c r="C16" s="121">
        <v>43633</v>
      </c>
      <c r="D16" s="121">
        <v>43646</v>
      </c>
      <c r="E16" s="121" t="s">
        <v>83</v>
      </c>
      <c r="F16" s="121">
        <v>43603</v>
      </c>
      <c r="G16" s="121">
        <v>43605</v>
      </c>
      <c r="H16" s="121">
        <v>43646</v>
      </c>
      <c r="I16" s="121">
        <v>43609</v>
      </c>
      <c r="J16" s="121">
        <v>43636</v>
      </c>
      <c r="K16" s="80">
        <v>43252</v>
      </c>
      <c r="L16" s="80">
        <v>43279</v>
      </c>
      <c r="M16" s="121">
        <v>43609</v>
      </c>
      <c r="N16" s="121">
        <v>43636</v>
      </c>
      <c r="O16" s="78"/>
      <c r="P16" s="78"/>
      <c r="Q16" s="83" t="str">
        <f t="shared" si="0"/>
        <v>June ad# 13</v>
      </c>
    </row>
    <row r="17" spans="1:17" ht="14.25" customHeight="1">
      <c r="A17" s="125" t="s">
        <v>15</v>
      </c>
      <c r="B17" s="120">
        <v>14</v>
      </c>
      <c r="C17" s="121">
        <v>43647</v>
      </c>
      <c r="D17" s="121">
        <v>43660</v>
      </c>
      <c r="E17" s="121" t="s">
        <v>84</v>
      </c>
      <c r="F17" s="121">
        <v>43617</v>
      </c>
      <c r="G17" s="121">
        <f>C17-14</f>
        <v>43633</v>
      </c>
      <c r="H17" s="121">
        <v>43674</v>
      </c>
      <c r="I17" s="121">
        <v>43637</v>
      </c>
      <c r="J17" s="121">
        <v>43671</v>
      </c>
      <c r="K17" s="54">
        <v>43280</v>
      </c>
      <c r="L17" s="54">
        <v>43307</v>
      </c>
      <c r="M17" s="121">
        <v>43637</v>
      </c>
      <c r="N17" s="121">
        <v>43671</v>
      </c>
      <c r="O17" s="78"/>
      <c r="P17" s="78"/>
      <c r="Q17" s="83" t="str">
        <f t="shared" si="0"/>
        <v>July ad# 14</v>
      </c>
    </row>
    <row r="18" spans="1:17" ht="14.25" customHeight="1">
      <c r="A18" s="125" t="s">
        <v>15</v>
      </c>
      <c r="B18" s="120">
        <v>15</v>
      </c>
      <c r="C18" s="121">
        <v>43661</v>
      </c>
      <c r="D18" s="121">
        <v>43674</v>
      </c>
      <c r="E18" s="121" t="s">
        <v>85</v>
      </c>
      <c r="F18" s="121">
        <v>43631</v>
      </c>
      <c r="G18" s="121">
        <v>43633</v>
      </c>
      <c r="H18" s="121">
        <v>43674</v>
      </c>
      <c r="I18" s="121">
        <v>43637</v>
      </c>
      <c r="J18" s="121">
        <v>43671</v>
      </c>
      <c r="K18" s="80">
        <v>43280</v>
      </c>
      <c r="L18" s="80">
        <v>43307</v>
      </c>
      <c r="M18" s="121">
        <v>43637</v>
      </c>
      <c r="N18" s="121">
        <v>43671</v>
      </c>
      <c r="O18" s="78"/>
      <c r="P18" s="78"/>
      <c r="Q18" s="83" t="str">
        <f t="shared" si="0"/>
        <v>July ad# 15</v>
      </c>
    </row>
    <row r="19" spans="1:17" ht="14.25" customHeight="1">
      <c r="A19" s="125" t="s">
        <v>16</v>
      </c>
      <c r="B19" s="120">
        <v>16</v>
      </c>
      <c r="C19" s="121">
        <v>43675</v>
      </c>
      <c r="D19" s="121">
        <v>43688</v>
      </c>
      <c r="E19" s="121" t="s">
        <v>86</v>
      </c>
      <c r="F19" s="121">
        <v>43645</v>
      </c>
      <c r="G19" s="121">
        <v>43661</v>
      </c>
      <c r="H19" s="121">
        <v>43716</v>
      </c>
      <c r="I19" s="121">
        <v>43672</v>
      </c>
      <c r="J19" s="121">
        <v>43699</v>
      </c>
      <c r="K19" s="54">
        <v>43308</v>
      </c>
      <c r="L19" s="54">
        <v>43342</v>
      </c>
      <c r="M19" s="121">
        <v>43672</v>
      </c>
      <c r="N19" s="121">
        <v>43699</v>
      </c>
      <c r="O19" s="78"/>
      <c r="P19" s="78"/>
      <c r="Q19" s="83" t="str">
        <f t="shared" si="0"/>
        <v>August ad# 16</v>
      </c>
    </row>
    <row r="20" spans="1:17" ht="14.25" customHeight="1">
      <c r="A20" s="125" t="s">
        <v>16</v>
      </c>
      <c r="B20" s="120">
        <v>17</v>
      </c>
      <c r="C20" s="121">
        <v>43689</v>
      </c>
      <c r="D20" s="121">
        <v>43702</v>
      </c>
      <c r="E20" s="121" t="s">
        <v>86</v>
      </c>
      <c r="F20" s="121">
        <v>43659</v>
      </c>
      <c r="G20" s="121">
        <v>43661</v>
      </c>
      <c r="H20" s="121">
        <v>43716</v>
      </c>
      <c r="I20" s="121">
        <v>43672</v>
      </c>
      <c r="J20" s="121">
        <v>43699</v>
      </c>
      <c r="K20" s="80">
        <v>43308</v>
      </c>
      <c r="L20" s="80">
        <v>43342</v>
      </c>
      <c r="M20" s="121">
        <v>43672</v>
      </c>
      <c r="N20" s="121">
        <v>43699</v>
      </c>
      <c r="O20" s="78"/>
      <c r="P20" s="78"/>
      <c r="Q20" s="83" t="str">
        <f t="shared" si="0"/>
        <v>August ad# 17</v>
      </c>
    </row>
    <row r="21" spans="1:17" ht="14.25" customHeight="1">
      <c r="A21" s="125" t="s">
        <v>16</v>
      </c>
      <c r="B21" s="120">
        <v>18</v>
      </c>
      <c r="C21" s="121">
        <v>43703</v>
      </c>
      <c r="D21" s="121">
        <v>43716</v>
      </c>
      <c r="E21" s="121" t="s">
        <v>86</v>
      </c>
      <c r="F21" s="121">
        <v>43673</v>
      </c>
      <c r="G21" s="121">
        <v>43661</v>
      </c>
      <c r="H21" s="121">
        <v>43716</v>
      </c>
      <c r="I21" s="121">
        <v>43672</v>
      </c>
      <c r="J21" s="121">
        <v>43699</v>
      </c>
      <c r="K21" s="54">
        <v>43308</v>
      </c>
      <c r="L21" s="54">
        <v>43342</v>
      </c>
      <c r="M21" s="121">
        <v>43672</v>
      </c>
      <c r="N21" s="121">
        <v>43699</v>
      </c>
      <c r="O21" s="78"/>
      <c r="P21" s="78"/>
      <c r="Q21" s="83" t="str">
        <f t="shared" si="0"/>
        <v>August ad# 18</v>
      </c>
    </row>
    <row r="22" spans="1:17" ht="14.25" customHeight="1">
      <c r="A22" s="125" t="s">
        <v>17</v>
      </c>
      <c r="B22" s="120">
        <v>19</v>
      </c>
      <c r="C22" s="121">
        <v>43717</v>
      </c>
      <c r="D22" s="121">
        <v>43730</v>
      </c>
      <c r="E22" s="121" t="s">
        <v>87</v>
      </c>
      <c r="F22" s="121">
        <v>43687</v>
      </c>
      <c r="G22" s="121">
        <f>C22-14</f>
        <v>43703</v>
      </c>
      <c r="H22" s="121">
        <v>43744</v>
      </c>
      <c r="I22" s="121">
        <v>43700</v>
      </c>
      <c r="J22" s="121">
        <v>43734</v>
      </c>
      <c r="K22" s="80">
        <v>43343</v>
      </c>
      <c r="L22" s="80">
        <v>43370</v>
      </c>
      <c r="M22" s="121">
        <v>43700</v>
      </c>
      <c r="N22" s="121">
        <v>43734</v>
      </c>
      <c r="O22" s="78"/>
      <c r="P22" s="78"/>
      <c r="Q22" s="83" t="str">
        <f t="shared" si="0"/>
        <v>September ad# 19</v>
      </c>
    </row>
    <row r="23" spans="1:17" ht="14.25" customHeight="1">
      <c r="A23" s="125" t="s">
        <v>17</v>
      </c>
      <c r="B23" s="120">
        <v>20</v>
      </c>
      <c r="C23" s="121">
        <v>43731</v>
      </c>
      <c r="D23" s="121">
        <v>43744</v>
      </c>
      <c r="E23" s="121" t="s">
        <v>87</v>
      </c>
      <c r="F23" s="121">
        <v>43701</v>
      </c>
      <c r="G23" s="121">
        <v>43703</v>
      </c>
      <c r="H23" s="121">
        <v>43744</v>
      </c>
      <c r="I23" s="121">
        <v>43700</v>
      </c>
      <c r="J23" s="121">
        <v>43734</v>
      </c>
      <c r="K23" s="54">
        <v>43343</v>
      </c>
      <c r="L23" s="54">
        <v>43370</v>
      </c>
      <c r="M23" s="121">
        <v>43700</v>
      </c>
      <c r="N23" s="121">
        <v>43734</v>
      </c>
      <c r="Q23" s="83" t="str">
        <f t="shared" si="0"/>
        <v>September ad# 20</v>
      </c>
    </row>
    <row r="24" spans="1:17" ht="14.25" customHeight="1">
      <c r="A24" s="125" t="s">
        <v>18</v>
      </c>
      <c r="B24" s="120">
        <v>21</v>
      </c>
      <c r="C24" s="121">
        <v>43745</v>
      </c>
      <c r="D24" s="121">
        <v>43753</v>
      </c>
      <c r="E24" s="121" t="s">
        <v>78</v>
      </c>
      <c r="F24" s="121">
        <v>43715</v>
      </c>
      <c r="G24" s="121">
        <f>C24-14</f>
        <v>43731</v>
      </c>
      <c r="H24" s="121">
        <v>43772</v>
      </c>
      <c r="I24" s="121">
        <v>43735</v>
      </c>
      <c r="J24" s="121">
        <v>43762</v>
      </c>
      <c r="K24" s="80">
        <v>43371</v>
      </c>
      <c r="L24" s="80">
        <v>43398</v>
      </c>
      <c r="M24" s="121">
        <v>43735</v>
      </c>
      <c r="N24" s="121">
        <v>43762</v>
      </c>
      <c r="Q24" s="83" t="str">
        <f t="shared" si="0"/>
        <v>October ad# 21</v>
      </c>
    </row>
    <row r="25" spans="1:17" ht="14.25" customHeight="1">
      <c r="A25" s="125" t="s">
        <v>18</v>
      </c>
      <c r="B25" s="120">
        <v>22</v>
      </c>
      <c r="C25" s="121">
        <v>43757</v>
      </c>
      <c r="D25" s="121">
        <v>43772</v>
      </c>
      <c r="E25" s="121" t="s">
        <v>78</v>
      </c>
      <c r="F25" s="121">
        <v>43729</v>
      </c>
      <c r="G25" s="121">
        <v>43731</v>
      </c>
      <c r="H25" s="121">
        <v>43772</v>
      </c>
      <c r="I25" s="121">
        <v>43735</v>
      </c>
      <c r="J25" s="121">
        <v>43397</v>
      </c>
      <c r="K25" s="54">
        <v>43371</v>
      </c>
      <c r="L25" s="54">
        <v>43398</v>
      </c>
      <c r="M25" s="121">
        <v>43735</v>
      </c>
      <c r="N25" s="121">
        <v>43397</v>
      </c>
      <c r="Q25" s="83" t="str">
        <f t="shared" si="0"/>
        <v>October ad# 22</v>
      </c>
    </row>
    <row r="26" spans="1:17" ht="14.25" customHeight="1">
      <c r="A26" s="125" t="s">
        <v>19</v>
      </c>
      <c r="B26" s="120">
        <v>23</v>
      </c>
      <c r="C26" s="121">
        <v>43773</v>
      </c>
      <c r="D26" s="121">
        <v>43786</v>
      </c>
      <c r="E26" s="121" t="s">
        <v>79</v>
      </c>
      <c r="F26" s="121">
        <v>43743</v>
      </c>
      <c r="G26" s="121">
        <f>C26-14</f>
        <v>43759</v>
      </c>
      <c r="H26" s="121">
        <v>43800</v>
      </c>
      <c r="I26" s="121">
        <v>43398</v>
      </c>
      <c r="J26" s="121">
        <v>43797</v>
      </c>
      <c r="K26" s="80">
        <v>43399</v>
      </c>
      <c r="L26" s="80">
        <v>43433</v>
      </c>
      <c r="M26" s="121">
        <v>43398</v>
      </c>
      <c r="N26" s="121">
        <v>43797</v>
      </c>
      <c r="Q26" s="83" t="str">
        <f t="shared" si="0"/>
        <v>November ad# 23</v>
      </c>
    </row>
    <row r="27" spans="1:17" ht="14.25" customHeight="1">
      <c r="A27" s="125" t="s">
        <v>19</v>
      </c>
      <c r="B27" s="120">
        <v>24</v>
      </c>
      <c r="C27" s="121">
        <v>43787</v>
      </c>
      <c r="D27" s="121">
        <v>43800</v>
      </c>
      <c r="E27" s="121" t="s">
        <v>79</v>
      </c>
      <c r="F27" s="121">
        <v>43757</v>
      </c>
      <c r="G27" s="121">
        <v>43759</v>
      </c>
      <c r="H27" s="121">
        <v>43800</v>
      </c>
      <c r="I27" s="121">
        <v>43398</v>
      </c>
      <c r="J27" s="121">
        <v>43797</v>
      </c>
      <c r="K27" s="54">
        <v>43399</v>
      </c>
      <c r="L27" s="54">
        <v>43433</v>
      </c>
      <c r="M27" s="121">
        <v>43398</v>
      </c>
      <c r="N27" s="121">
        <v>43797</v>
      </c>
      <c r="Q27" s="83" t="str">
        <f t="shared" si="0"/>
        <v>November ad# 24</v>
      </c>
    </row>
    <row r="28" spans="1:17" ht="14.25" customHeight="1">
      <c r="A28" s="125" t="s">
        <v>20</v>
      </c>
      <c r="B28" s="120">
        <v>25</v>
      </c>
      <c r="C28" s="121">
        <v>43801</v>
      </c>
      <c r="D28" s="121">
        <v>43814</v>
      </c>
      <c r="E28" s="121" t="s">
        <v>80</v>
      </c>
      <c r="F28" s="121">
        <v>43771</v>
      </c>
      <c r="G28" s="121">
        <f>C28-14</f>
        <v>43787</v>
      </c>
      <c r="H28" s="121">
        <v>43828</v>
      </c>
      <c r="I28" s="121">
        <v>43798</v>
      </c>
      <c r="J28" s="121">
        <v>43825</v>
      </c>
      <c r="K28" s="80">
        <v>43434</v>
      </c>
      <c r="L28" s="80">
        <v>43461</v>
      </c>
      <c r="M28" s="121">
        <v>43798</v>
      </c>
      <c r="N28" s="121">
        <v>43825</v>
      </c>
      <c r="Q28" s="83" t="str">
        <f t="shared" si="0"/>
        <v>December ad# 25</v>
      </c>
    </row>
    <row r="29" spans="1:17" ht="14.25" customHeight="1">
      <c r="A29" s="125" t="s">
        <v>20</v>
      </c>
      <c r="B29" s="120">
        <v>26</v>
      </c>
      <c r="C29" s="121">
        <v>43815</v>
      </c>
      <c r="D29" s="121">
        <v>43828</v>
      </c>
      <c r="E29" s="121" t="s">
        <v>80</v>
      </c>
      <c r="F29" s="121">
        <v>43785</v>
      </c>
      <c r="G29" s="121">
        <v>43787</v>
      </c>
      <c r="H29" s="121">
        <v>43828</v>
      </c>
      <c r="I29" s="121">
        <v>43798</v>
      </c>
      <c r="J29" s="121">
        <v>43825</v>
      </c>
      <c r="K29" s="54">
        <v>43434</v>
      </c>
      <c r="L29" s="54">
        <v>43461</v>
      </c>
      <c r="M29" s="121">
        <v>43798</v>
      </c>
      <c r="N29" s="121">
        <v>43825</v>
      </c>
      <c r="Q29" s="83" t="str">
        <f t="shared" si="0"/>
        <v>December ad# 26</v>
      </c>
    </row>
    <row r="30" spans="1:17" ht="14.25" customHeight="1">
      <c r="A30" s="126" t="s">
        <v>5</v>
      </c>
      <c r="B30" s="120" t="s">
        <v>12</v>
      </c>
      <c r="C30" s="121" t="s">
        <v>8</v>
      </c>
      <c r="D30" s="121" t="s">
        <v>8</v>
      </c>
      <c r="E30" s="121"/>
      <c r="F30" s="121"/>
      <c r="G30" s="121" t="s">
        <v>88</v>
      </c>
      <c r="H30" s="121" t="s">
        <v>88</v>
      </c>
      <c r="I30" s="121" t="s">
        <v>88</v>
      </c>
      <c r="J30" s="121" t="s">
        <v>88</v>
      </c>
      <c r="K30" s="121" t="s">
        <v>8</v>
      </c>
      <c r="L30" s="121" t="s">
        <v>8</v>
      </c>
      <c r="M30" s="121" t="s">
        <v>88</v>
      </c>
      <c r="N30" s="121" t="s">
        <v>88</v>
      </c>
      <c r="Q30" s="83" t="str">
        <f t="shared" si="0"/>
        <v>20% off Customer Appreciation ad# April</v>
      </c>
    </row>
    <row r="31" spans="1:17" ht="14.25" customHeight="1">
      <c r="A31" s="126" t="s">
        <v>5</v>
      </c>
      <c r="B31" s="120"/>
      <c r="C31" s="121"/>
      <c r="D31" s="121"/>
      <c r="E31" s="121"/>
      <c r="F31" s="121"/>
      <c r="G31" s="121" t="s">
        <v>88</v>
      </c>
      <c r="H31" s="121" t="s">
        <v>88</v>
      </c>
      <c r="I31" s="121" t="s">
        <v>88</v>
      </c>
      <c r="J31" s="121" t="s">
        <v>88</v>
      </c>
      <c r="K31" s="121" t="s">
        <v>8</v>
      </c>
      <c r="L31" s="121" t="s">
        <v>8</v>
      </c>
      <c r="M31" s="121" t="s">
        <v>88</v>
      </c>
      <c r="N31" s="121" t="s">
        <v>88</v>
      </c>
      <c r="Q31" s="83" t="str">
        <f t="shared" si="0"/>
        <v xml:space="preserve">20% off Customer Appreciation ad# </v>
      </c>
    </row>
    <row r="32" spans="1:17" ht="14.25" customHeight="1">
      <c r="A32" s="125" t="s">
        <v>46</v>
      </c>
      <c r="B32" s="120"/>
      <c r="C32" s="121"/>
      <c r="D32" s="121"/>
      <c r="E32" s="121"/>
      <c r="F32" s="121"/>
      <c r="G32" s="121" t="s">
        <v>88</v>
      </c>
      <c r="H32" s="121" t="s">
        <v>88</v>
      </c>
      <c r="I32" s="121" t="s">
        <v>88</v>
      </c>
      <c r="J32" s="121" t="s">
        <v>88</v>
      </c>
      <c r="K32" s="121" t="s">
        <v>8</v>
      </c>
      <c r="L32" s="121" t="s">
        <v>8</v>
      </c>
      <c r="M32" s="121" t="s">
        <v>88</v>
      </c>
      <c r="N32" s="121" t="s">
        <v>88</v>
      </c>
      <c r="Q32" s="83" t="str">
        <f t="shared" si="0"/>
        <v xml:space="preserve">Direct Mailer ad# </v>
      </c>
    </row>
    <row r="33" spans="1:17" ht="14.25" customHeight="1">
      <c r="A33" s="125" t="s">
        <v>1</v>
      </c>
      <c r="B33" s="120"/>
      <c r="C33" s="121"/>
      <c r="D33" s="121"/>
      <c r="E33" s="121"/>
      <c r="F33" s="121"/>
      <c r="G33" s="121"/>
      <c r="H33" s="121"/>
      <c r="I33" s="121" t="s">
        <v>88</v>
      </c>
      <c r="J33" s="121" t="s">
        <v>88</v>
      </c>
      <c r="K33" s="121" t="s">
        <v>8</v>
      </c>
      <c r="L33" s="121" t="s">
        <v>8</v>
      </c>
      <c r="M33" s="121" t="s">
        <v>88</v>
      </c>
      <c r="N33" s="121" t="s">
        <v>88</v>
      </c>
      <c r="Q33" s="83" t="str">
        <f t="shared" si="0"/>
        <v xml:space="preserve">Holiday ad# </v>
      </c>
    </row>
    <row r="34" spans="1:17" ht="14.25" customHeight="1">
      <c r="A34" s="125" t="s">
        <v>7</v>
      </c>
      <c r="B34" s="120"/>
      <c r="C34" s="121"/>
      <c r="D34" s="121"/>
      <c r="E34" s="121"/>
      <c r="F34" s="121"/>
      <c r="G34" s="121" t="s">
        <v>88</v>
      </c>
      <c r="H34" s="121" t="s">
        <v>88</v>
      </c>
      <c r="I34" s="121" t="s">
        <v>88</v>
      </c>
      <c r="J34" s="121" t="s">
        <v>88</v>
      </c>
      <c r="K34" s="121" t="s">
        <v>8</v>
      </c>
      <c r="L34" s="121" t="s">
        <v>8</v>
      </c>
      <c r="M34" s="121" t="s">
        <v>88</v>
      </c>
      <c r="N34" s="121" t="s">
        <v>88</v>
      </c>
      <c r="Q34" s="83" t="str">
        <f t="shared" si="0"/>
        <v xml:space="preserve">Special Event ad# 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0"/>
  <sheetViews>
    <sheetView workbookViewId="0">
      <selection activeCell="H27" sqref="H27"/>
    </sheetView>
  </sheetViews>
  <sheetFormatPr defaultRowHeight="15"/>
  <cols>
    <col min="1" max="1" width="12" bestFit="1" customWidth="1"/>
    <col min="3" max="3" width="16.7109375" customWidth="1"/>
    <col min="5" max="5" width="33" customWidth="1"/>
  </cols>
  <sheetData>
    <row r="1" spans="1:21">
      <c r="A1" s="30" t="s">
        <v>89</v>
      </c>
      <c r="B1" t="s">
        <v>90</v>
      </c>
      <c r="C1" t="s">
        <v>91</v>
      </c>
      <c r="D1" t="s">
        <v>21</v>
      </c>
      <c r="E1" t="s">
        <v>22</v>
      </c>
      <c r="F1" t="s">
        <v>92</v>
      </c>
      <c r="G1" t="s">
        <v>93</v>
      </c>
      <c r="H1" t="s">
        <v>74</v>
      </c>
      <c r="I1" t="s">
        <v>59</v>
      </c>
      <c r="J1" t="s">
        <v>50</v>
      </c>
      <c r="K1" t="s">
        <v>70</v>
      </c>
      <c r="L1" t="s">
        <v>52</v>
      </c>
      <c r="M1" t="s">
        <v>53</v>
      </c>
      <c r="N1" t="s">
        <v>25</v>
      </c>
      <c r="O1" t="s">
        <v>54</v>
      </c>
      <c r="P1" t="s">
        <v>55</v>
      </c>
      <c r="Q1" t="s">
        <v>94</v>
      </c>
      <c r="R1" t="s">
        <v>95</v>
      </c>
      <c r="S1" t="s">
        <v>56</v>
      </c>
      <c r="T1" t="s">
        <v>57</v>
      </c>
      <c r="U1" t="s">
        <v>58</v>
      </c>
    </row>
    <row r="2" spans="1:21">
      <c r="A2" s="30">
        <v>71998510640</v>
      </c>
      <c r="C2">
        <v>106100</v>
      </c>
      <c r="D2" t="s">
        <v>96</v>
      </c>
      <c r="E2" t="s">
        <v>97</v>
      </c>
      <c r="F2" t="s">
        <v>98</v>
      </c>
      <c r="G2">
        <v>1</v>
      </c>
      <c r="H2">
        <v>3.45</v>
      </c>
      <c r="I2">
        <v>3.45</v>
      </c>
      <c r="J2">
        <v>6.95</v>
      </c>
      <c r="K2">
        <v>0.50360000000000005</v>
      </c>
      <c r="L2">
        <v>3.45</v>
      </c>
      <c r="M2">
        <v>3.45</v>
      </c>
      <c r="N2">
        <v>6.95</v>
      </c>
      <c r="P2">
        <v>1</v>
      </c>
      <c r="Q2" t="s">
        <v>99</v>
      </c>
      <c r="R2" t="s">
        <v>99</v>
      </c>
      <c r="S2">
        <v>4</v>
      </c>
      <c r="T2">
        <v>2200</v>
      </c>
      <c r="U2" t="s">
        <v>100</v>
      </c>
    </row>
    <row r="3" spans="1:21">
      <c r="A3" s="30">
        <v>71998510661</v>
      </c>
      <c r="C3">
        <v>106250</v>
      </c>
      <c r="D3" t="s">
        <v>96</v>
      </c>
      <c r="E3" t="s">
        <v>101</v>
      </c>
      <c r="F3" t="s">
        <v>102</v>
      </c>
      <c r="G3">
        <v>1</v>
      </c>
      <c r="H3">
        <v>6.59</v>
      </c>
      <c r="I3">
        <v>6.59</v>
      </c>
      <c r="J3">
        <v>13.19</v>
      </c>
      <c r="K3">
        <v>0.50039999999999996</v>
      </c>
      <c r="L3">
        <v>6.26</v>
      </c>
      <c r="M3">
        <v>6.2605000000000004</v>
      </c>
      <c r="N3">
        <v>11.49</v>
      </c>
      <c r="O3">
        <v>16</v>
      </c>
      <c r="P3">
        <v>1</v>
      </c>
      <c r="Q3">
        <v>43505</v>
      </c>
      <c r="R3">
        <v>43830</v>
      </c>
      <c r="S3">
        <v>4</v>
      </c>
      <c r="T3">
        <v>2200</v>
      </c>
      <c r="U3" t="s">
        <v>100</v>
      </c>
    </row>
    <row r="4" spans="1:21">
      <c r="A4" s="30">
        <v>71998510731</v>
      </c>
      <c r="C4" t="s">
        <v>103</v>
      </c>
      <c r="D4" t="s">
        <v>96</v>
      </c>
      <c r="E4" t="s">
        <v>104</v>
      </c>
      <c r="F4" t="s">
        <v>105</v>
      </c>
      <c r="G4">
        <v>1</v>
      </c>
      <c r="H4">
        <v>4.8158000000000003</v>
      </c>
      <c r="I4">
        <v>4.8158000000000003</v>
      </c>
      <c r="J4">
        <v>9.65</v>
      </c>
      <c r="K4">
        <v>0.501</v>
      </c>
      <c r="L4">
        <v>4.82</v>
      </c>
      <c r="M4">
        <v>4.8158000000000003</v>
      </c>
      <c r="N4">
        <v>9.65</v>
      </c>
      <c r="O4">
        <v>30</v>
      </c>
      <c r="P4">
        <v>1</v>
      </c>
      <c r="Q4" t="s">
        <v>99</v>
      </c>
      <c r="R4" t="s">
        <v>99</v>
      </c>
      <c r="S4">
        <v>4</v>
      </c>
      <c r="T4">
        <v>2200</v>
      </c>
      <c r="U4" t="s">
        <v>100</v>
      </c>
    </row>
    <row r="5" spans="1:21">
      <c r="A5" s="30">
        <v>71998510743</v>
      </c>
      <c r="C5" t="s">
        <v>106</v>
      </c>
      <c r="D5" t="s">
        <v>96</v>
      </c>
      <c r="E5" t="s">
        <v>104</v>
      </c>
      <c r="F5" t="s">
        <v>107</v>
      </c>
      <c r="G5">
        <v>1</v>
      </c>
      <c r="H5">
        <v>8.9847999999999999</v>
      </c>
      <c r="I5">
        <v>8.9847999999999999</v>
      </c>
      <c r="J5">
        <v>17.989999999999998</v>
      </c>
      <c r="K5">
        <v>0.50060000000000004</v>
      </c>
      <c r="L5">
        <v>8.98</v>
      </c>
      <c r="M5">
        <v>8.9847999999999999</v>
      </c>
      <c r="N5">
        <v>17.989999999999998</v>
      </c>
      <c r="P5">
        <v>1</v>
      </c>
      <c r="Q5" t="s">
        <v>99</v>
      </c>
      <c r="R5" t="s">
        <v>99</v>
      </c>
      <c r="S5">
        <v>4</v>
      </c>
      <c r="T5">
        <v>2200</v>
      </c>
      <c r="U5" t="s">
        <v>100</v>
      </c>
    </row>
    <row r="6" spans="1:21">
      <c r="A6" s="30">
        <v>71998510801</v>
      </c>
      <c r="C6">
        <v>108</v>
      </c>
      <c r="D6" t="s">
        <v>96</v>
      </c>
      <c r="E6" t="s">
        <v>108</v>
      </c>
      <c r="F6" t="s">
        <v>109</v>
      </c>
      <c r="G6">
        <v>1</v>
      </c>
      <c r="H6">
        <v>5.96</v>
      </c>
      <c r="I6">
        <v>5.96</v>
      </c>
      <c r="J6">
        <v>11.95</v>
      </c>
      <c r="K6">
        <v>0.50129999999999997</v>
      </c>
      <c r="L6">
        <v>5.96</v>
      </c>
      <c r="M6">
        <v>5.96</v>
      </c>
      <c r="N6">
        <v>11.95</v>
      </c>
      <c r="O6">
        <v>30</v>
      </c>
      <c r="P6">
        <v>1</v>
      </c>
      <c r="Q6" t="s">
        <v>99</v>
      </c>
      <c r="R6" t="s">
        <v>99</v>
      </c>
      <c r="S6">
        <v>4</v>
      </c>
      <c r="T6">
        <v>2200</v>
      </c>
      <c r="U6" t="s">
        <v>100</v>
      </c>
    </row>
    <row r="7" spans="1:21">
      <c r="A7" s="30">
        <v>71998511043</v>
      </c>
      <c r="C7" t="s">
        <v>110</v>
      </c>
      <c r="D7" t="s">
        <v>96</v>
      </c>
      <c r="E7" t="s">
        <v>111</v>
      </c>
      <c r="F7" t="s">
        <v>112</v>
      </c>
      <c r="G7">
        <v>1</v>
      </c>
      <c r="H7">
        <v>4.54</v>
      </c>
      <c r="I7">
        <v>4.54</v>
      </c>
      <c r="J7">
        <v>8.99</v>
      </c>
      <c r="K7">
        <v>0.495</v>
      </c>
      <c r="L7">
        <v>4.54</v>
      </c>
      <c r="M7">
        <v>4.54</v>
      </c>
      <c r="N7">
        <v>8.99</v>
      </c>
      <c r="P7">
        <v>1</v>
      </c>
      <c r="Q7" t="s">
        <v>99</v>
      </c>
      <c r="R7" t="s">
        <v>99</v>
      </c>
      <c r="S7">
        <v>4</v>
      </c>
      <c r="T7">
        <v>2200</v>
      </c>
      <c r="U7" t="s">
        <v>100</v>
      </c>
    </row>
    <row r="8" spans="1:21">
      <c r="A8" s="30">
        <v>71998511058</v>
      </c>
      <c r="C8" t="s">
        <v>113</v>
      </c>
      <c r="D8" t="s">
        <v>96</v>
      </c>
      <c r="E8" t="s">
        <v>111</v>
      </c>
      <c r="F8" t="s">
        <v>114</v>
      </c>
      <c r="G8">
        <v>1</v>
      </c>
      <c r="H8">
        <v>7.16</v>
      </c>
      <c r="I8">
        <v>7.16</v>
      </c>
      <c r="J8">
        <v>14.35</v>
      </c>
      <c r="K8">
        <v>0.501</v>
      </c>
      <c r="L8">
        <v>6.69</v>
      </c>
      <c r="M8">
        <v>6.69</v>
      </c>
      <c r="N8">
        <v>12.79</v>
      </c>
      <c r="O8">
        <v>16</v>
      </c>
      <c r="P8">
        <v>1</v>
      </c>
      <c r="Q8">
        <v>43505</v>
      </c>
      <c r="R8">
        <v>43830</v>
      </c>
      <c r="S8">
        <v>4</v>
      </c>
      <c r="T8">
        <v>2200</v>
      </c>
      <c r="U8" t="s">
        <v>100</v>
      </c>
    </row>
    <row r="9" spans="1:21">
      <c r="A9" s="30">
        <v>71998583240</v>
      </c>
      <c r="C9" t="s">
        <v>115</v>
      </c>
      <c r="D9" t="s">
        <v>96</v>
      </c>
      <c r="E9" t="s">
        <v>116</v>
      </c>
      <c r="F9" t="s">
        <v>98</v>
      </c>
      <c r="G9">
        <v>1</v>
      </c>
      <c r="H9">
        <v>2.4500000000000002</v>
      </c>
      <c r="I9">
        <v>2.4500000000000002</v>
      </c>
      <c r="J9">
        <v>4.95</v>
      </c>
      <c r="K9">
        <v>0.50509999999999999</v>
      </c>
      <c r="L9">
        <v>2.4500000000000002</v>
      </c>
      <c r="M9">
        <v>2.4500000000000002</v>
      </c>
      <c r="N9">
        <v>4.95</v>
      </c>
      <c r="P9">
        <v>1</v>
      </c>
      <c r="Q9" t="s">
        <v>99</v>
      </c>
      <c r="R9" t="s">
        <v>99</v>
      </c>
      <c r="S9">
        <v>4</v>
      </c>
      <c r="T9">
        <v>2200</v>
      </c>
      <c r="U9" t="s">
        <v>100</v>
      </c>
    </row>
    <row r="10" spans="1:21">
      <c r="A10" s="30">
        <v>71998583261</v>
      </c>
      <c r="C10" t="s">
        <v>117</v>
      </c>
      <c r="D10" t="s">
        <v>96</v>
      </c>
      <c r="E10" t="s">
        <v>118</v>
      </c>
      <c r="F10" t="s">
        <v>102</v>
      </c>
      <c r="G10">
        <v>1</v>
      </c>
      <c r="H10">
        <v>4.9400000000000004</v>
      </c>
      <c r="I10">
        <v>4.9400000000000004</v>
      </c>
      <c r="J10">
        <v>9.89</v>
      </c>
      <c r="K10">
        <v>0.50049999999999994</v>
      </c>
      <c r="L10">
        <v>4.9400000000000004</v>
      </c>
      <c r="M10">
        <v>4.9400000000000004</v>
      </c>
      <c r="N10">
        <v>9.89</v>
      </c>
      <c r="P10">
        <v>1</v>
      </c>
      <c r="Q10" t="s">
        <v>99</v>
      </c>
      <c r="R10" t="s">
        <v>99</v>
      </c>
      <c r="S10">
        <v>4</v>
      </c>
      <c r="T10">
        <v>2200</v>
      </c>
      <c r="U10" t="s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TPR_AD_Submittal Form</vt:lpstr>
      <vt:lpstr>2023 AD &amp; Allowance Dates</vt:lpstr>
      <vt:lpstr>Newsletter Ad Co-op Fees</vt:lpstr>
      <vt:lpstr>2020 Ad &amp; Allowance Dates</vt:lpstr>
      <vt:lpstr>Ad Dates-vendor</vt:lpstr>
      <vt:lpstr>Pricing</vt:lpstr>
      <vt:lpstr>Movement</vt:lpstr>
      <vt:lpstr>Happy</vt:lpstr>
      <vt:lpstr>happy2019</vt:lpstr>
      <vt:lpstr>Juniper</vt:lpstr>
      <vt:lpstr>mymovcol</vt:lpstr>
      <vt:lpstr>mymovdata</vt:lpstr>
      <vt:lpstr>mymovedata</vt:lpstr>
      <vt:lpstr>mymovrow</vt:lpstr>
      <vt:lpstr>'Ad Dates-vendor'!Print_Area</vt:lpstr>
      <vt:lpstr>'TPR_AD_Submittal Form'!Print_Area</vt:lpstr>
      <vt:lpstr>'TPR_AD_Submittal Form'!Print_Titles</vt:lpstr>
    </vt:vector>
  </TitlesOfParts>
  <Company>Jimbos Naturally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 Zimmermann</dc:creator>
  <cp:lastModifiedBy>Jason Murrell</cp:lastModifiedBy>
  <cp:lastPrinted>2019-10-24T19:47:57Z</cp:lastPrinted>
  <dcterms:created xsi:type="dcterms:W3CDTF">2018-01-18T15:53:10Z</dcterms:created>
  <dcterms:modified xsi:type="dcterms:W3CDTF">2022-09-02T18:39:22Z</dcterms:modified>
</cp:coreProperties>
</file>